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https://d.docs.live.net/e915f5c61b1dfd60/B奖学金工作/2022年/三个年级最终稿件/"/>
    </mc:Choice>
  </mc:AlternateContent>
  <xr:revisionPtr revIDLastSave="15" documentId="8_{25FD1744-E187-4B03-B297-BE976C188439}" xr6:coauthVersionLast="47" xr6:coauthVersionMax="47" xr10:uidLastSave="{7024A56D-0555-4884-AC0A-4ED6C75DEA24}"/>
  <bookViews>
    <workbookView xWindow="-108" yWindow="-108" windowWidth="30936" windowHeight="16896" activeTab="4" xr2:uid="{00000000-000D-0000-FFFF-FFFF00000000}"/>
  </bookViews>
  <sheets>
    <sheet name="电气" sheetId="1" r:id="rId1"/>
    <sheet name="电信" sheetId="2" r:id="rId2"/>
    <sheet name="通信" sheetId="3" r:id="rId3"/>
    <sheet name="机器人" sheetId="4" r:id="rId4"/>
    <sheet name="智科" sheetId="5" r:id="rId5"/>
    <sheet name="自动化" sheetId="6" r:id="rId6"/>
  </sheets>
  <externalReferences>
    <externalReference r:id="rId7"/>
    <externalReference r:id="rId8"/>
  </externalReferences>
  <definedNames>
    <definedName name="_xlnm._FilterDatabase" localSheetId="0" hidden="1">电气!$A$4:$BF$70</definedName>
    <definedName name="_xlnm._FilterDatabase" localSheetId="1" hidden="1">电信!$A$4:$BF$54</definedName>
    <definedName name="_xlnm._FilterDatabase" localSheetId="3" hidden="1">机器人!$A$4:$BF$39</definedName>
    <definedName name="_xlnm._FilterDatabase" localSheetId="2" hidden="1">通信!$A$4:$BF$105</definedName>
    <definedName name="_xlnm._FilterDatabase" localSheetId="4" hidden="1">智科!$A$4:$BF$36</definedName>
    <definedName name="_xlnm._FilterDatabase" localSheetId="5" hidden="1">自动化!$A$4:$BF$99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44" i="6" l="1"/>
  <c r="I45" i="6"/>
  <c r="I46" i="6"/>
  <c r="I47" i="6"/>
  <c r="I48" i="6"/>
  <c r="I49" i="6"/>
  <c r="I50" i="6"/>
  <c r="I51" i="6"/>
  <c r="I52" i="6"/>
  <c r="I53" i="6"/>
  <c r="I54" i="6"/>
  <c r="L54" i="6" s="1"/>
  <c r="I55" i="6"/>
  <c r="I56" i="6"/>
  <c r="L56" i="6" s="1"/>
  <c r="I57" i="6"/>
  <c r="L57" i="6" s="1"/>
  <c r="I58" i="6"/>
  <c r="L58" i="6" s="1"/>
  <c r="I59" i="6"/>
  <c r="L59" i="6" s="1"/>
  <c r="I60" i="6"/>
  <c r="L60" i="6" s="1"/>
  <c r="I61" i="6"/>
  <c r="L61" i="6" s="1"/>
  <c r="I62" i="6"/>
  <c r="I63" i="6"/>
  <c r="L63" i="6" s="1"/>
  <c r="I64" i="6"/>
  <c r="L64" i="6" s="1"/>
  <c r="I65" i="6"/>
  <c r="L65" i="6" s="1"/>
  <c r="I66" i="6"/>
  <c r="L66" i="6" s="1"/>
  <c r="I67" i="6"/>
  <c r="L67" i="6" s="1"/>
  <c r="I68" i="6"/>
  <c r="L68" i="6" s="1"/>
  <c r="I69" i="6"/>
  <c r="L69" i="6" s="1"/>
  <c r="I70" i="6"/>
  <c r="L70" i="6" s="1"/>
  <c r="I71" i="6"/>
  <c r="L71" i="6" s="1"/>
  <c r="I72" i="6"/>
  <c r="L72" i="6" s="1"/>
  <c r="I73" i="6"/>
  <c r="L73" i="6" s="1"/>
  <c r="I74" i="6"/>
  <c r="L74" i="6" s="1"/>
  <c r="I75" i="6"/>
  <c r="L75" i="6" s="1"/>
  <c r="I76" i="6"/>
  <c r="L76" i="6" s="1"/>
  <c r="I77" i="6"/>
  <c r="L77" i="6" s="1"/>
  <c r="I78" i="6"/>
  <c r="L78" i="6" s="1"/>
  <c r="I79" i="6"/>
  <c r="L79" i="6" s="1"/>
  <c r="I80" i="6"/>
  <c r="L80" i="6" s="1"/>
  <c r="I81" i="6"/>
  <c r="L81" i="6" s="1"/>
  <c r="I82" i="6"/>
  <c r="L82" i="6" s="1"/>
  <c r="I83" i="6"/>
  <c r="L83" i="6" s="1"/>
  <c r="I84" i="6"/>
  <c r="L84" i="6" s="1"/>
  <c r="I85" i="6"/>
  <c r="L85" i="6" s="1"/>
  <c r="I86" i="6"/>
  <c r="L86" i="6" s="1"/>
  <c r="I87" i="6"/>
  <c r="L87" i="6" s="1"/>
  <c r="I88" i="6"/>
  <c r="L88" i="6" s="1"/>
  <c r="I89" i="6"/>
  <c r="L89" i="6" s="1"/>
  <c r="I90" i="6"/>
  <c r="L90" i="6" s="1"/>
  <c r="I91" i="6"/>
  <c r="L91" i="6" s="1"/>
  <c r="I92" i="6"/>
  <c r="L92" i="6" s="1"/>
  <c r="I93" i="6"/>
  <c r="L93" i="6" s="1"/>
  <c r="I94" i="6"/>
  <c r="L94" i="6" s="1"/>
  <c r="I95" i="6"/>
  <c r="L95" i="6" s="1"/>
  <c r="I96" i="6"/>
  <c r="L96" i="6" s="1"/>
  <c r="I97" i="6"/>
  <c r="L97" i="6" s="1"/>
  <c r="I98" i="6"/>
  <c r="L98" i="6" s="1"/>
  <c r="I99" i="6"/>
  <c r="L99" i="6" s="1"/>
  <c r="L53" i="6"/>
  <c r="L55" i="6"/>
  <c r="L62" i="6"/>
  <c r="BC99" i="6" l="1"/>
  <c r="AM99" i="6"/>
  <c r="AC99" i="6"/>
  <c r="BC98" i="6"/>
  <c r="AM98" i="6"/>
  <c r="AC98" i="6"/>
  <c r="BC97" i="6"/>
  <c r="AM97" i="6"/>
  <c r="AC97" i="6"/>
  <c r="BC96" i="6"/>
  <c r="AM96" i="6"/>
  <c r="AC96" i="6"/>
  <c r="BC95" i="6"/>
  <c r="AM95" i="6"/>
  <c r="AC95" i="6"/>
  <c r="BC94" i="6"/>
  <c r="AM94" i="6"/>
  <c r="AC94" i="6"/>
  <c r="BC93" i="6"/>
  <c r="AM93" i="6"/>
  <c r="AC93" i="6"/>
  <c r="BC92" i="6"/>
  <c r="AM92" i="6"/>
  <c r="AC92" i="6"/>
  <c r="BC91" i="6"/>
  <c r="AM91" i="6"/>
  <c r="AC91" i="6"/>
  <c r="BC90" i="6"/>
  <c r="AM90" i="6"/>
  <c r="AC90" i="6"/>
  <c r="BC89" i="6"/>
  <c r="AM89" i="6"/>
  <c r="AC89" i="6"/>
  <c r="BC88" i="6"/>
  <c r="AM88" i="6"/>
  <c r="AC88" i="6"/>
  <c r="BC87" i="6"/>
  <c r="AM87" i="6"/>
  <c r="AC87" i="6"/>
  <c r="BC86" i="6"/>
  <c r="AM86" i="6"/>
  <c r="AC86" i="6"/>
  <c r="BC85" i="6"/>
  <c r="AM85" i="6"/>
  <c r="AC85" i="6"/>
  <c r="BC84" i="6"/>
  <c r="AM84" i="6"/>
  <c r="AC84" i="6"/>
  <c r="BC83" i="6"/>
  <c r="AM83" i="6"/>
  <c r="AC83" i="6"/>
  <c r="BC82" i="6"/>
  <c r="AM82" i="6"/>
  <c r="AC82" i="6"/>
  <c r="BC81" i="6"/>
  <c r="AM81" i="6"/>
  <c r="AC81" i="6"/>
  <c r="BC80" i="6"/>
  <c r="AM80" i="6"/>
  <c r="AC80" i="6"/>
  <c r="BC79" i="6"/>
  <c r="AM79" i="6"/>
  <c r="AC79" i="6"/>
  <c r="BC78" i="6"/>
  <c r="AM78" i="6"/>
  <c r="AC78" i="6"/>
  <c r="BC77" i="6"/>
  <c r="AM77" i="6"/>
  <c r="AC77" i="6"/>
  <c r="BC76" i="6"/>
  <c r="AM76" i="6"/>
  <c r="AC76" i="6"/>
  <c r="BC75" i="6"/>
  <c r="AM75" i="6"/>
  <c r="AC75" i="6"/>
  <c r="BC74" i="6"/>
  <c r="AM74" i="6"/>
  <c r="AC74" i="6"/>
  <c r="BC73" i="6"/>
  <c r="AM73" i="6"/>
  <c r="AC73" i="6"/>
  <c r="BC72" i="6"/>
  <c r="AM72" i="6"/>
  <c r="AC72" i="6"/>
  <c r="BC71" i="6"/>
  <c r="AM71" i="6"/>
  <c r="AC71" i="6"/>
  <c r="BC70" i="6"/>
  <c r="AM70" i="6"/>
  <c r="AC70" i="6"/>
  <c r="BC69" i="6"/>
  <c r="AM69" i="6"/>
  <c r="AC69" i="6"/>
  <c r="BC68" i="6"/>
  <c r="AM68" i="6"/>
  <c r="AC68" i="6"/>
  <c r="BC67" i="6"/>
  <c r="AM67" i="6"/>
  <c r="AC67" i="6"/>
  <c r="BC66" i="6"/>
  <c r="AM66" i="6"/>
  <c r="AC66" i="6"/>
  <c r="BC65" i="6"/>
  <c r="AM65" i="6"/>
  <c r="AC65" i="6"/>
  <c r="BC64" i="6"/>
  <c r="AM64" i="6"/>
  <c r="AC64" i="6"/>
  <c r="BC63" i="6"/>
  <c r="AM63" i="6"/>
  <c r="AC63" i="6"/>
  <c r="BC62" i="6"/>
  <c r="AM62" i="6"/>
  <c r="AC62" i="6"/>
  <c r="BC61" i="6"/>
  <c r="AM61" i="6"/>
  <c r="AC61" i="6"/>
  <c r="BC60" i="6"/>
  <c r="AM60" i="6"/>
  <c r="AC60" i="6"/>
  <c r="BC59" i="6"/>
  <c r="AM59" i="6"/>
  <c r="AC59" i="6"/>
  <c r="BC58" i="6"/>
  <c r="AM58" i="6"/>
  <c r="AC58" i="6"/>
  <c r="BC57" i="6"/>
  <c r="AM57" i="6"/>
  <c r="AC57" i="6"/>
  <c r="BC56" i="6"/>
  <c r="AM56" i="6"/>
  <c r="AC56" i="6"/>
  <c r="BC55" i="6"/>
  <c r="AM55" i="6"/>
  <c r="AC55" i="6"/>
  <c r="BC54" i="6"/>
  <c r="AM54" i="6"/>
  <c r="AC54" i="6"/>
  <c r="BE53" i="6"/>
  <c r="AT53" i="6"/>
  <c r="BC53" i="6" s="1"/>
  <c r="AE53" i="6"/>
  <c r="AG53" i="6" s="1"/>
  <c r="AM53" i="6" s="1"/>
  <c r="AC53" i="6"/>
  <c r="Q53" i="6"/>
  <c r="V53" i="6" s="1"/>
  <c r="O53" i="6"/>
  <c r="D53" i="6"/>
  <c r="BE52" i="6"/>
  <c r="AT52" i="6"/>
  <c r="BC52" i="6" s="1"/>
  <c r="AE52" i="6"/>
  <c r="AG52" i="6" s="1"/>
  <c r="AM52" i="6" s="1"/>
  <c r="AC52" i="6"/>
  <c r="Q52" i="6"/>
  <c r="V52" i="6" s="1"/>
  <c r="O52" i="6"/>
  <c r="L52" i="6"/>
  <c r="M52" i="6" s="1"/>
  <c r="BE51" i="6"/>
  <c r="AT51" i="6"/>
  <c r="BC51" i="6" s="1"/>
  <c r="AE51" i="6"/>
  <c r="AG51" i="6" s="1"/>
  <c r="AM51" i="6" s="1"/>
  <c r="AC51" i="6"/>
  <c r="Q51" i="6"/>
  <c r="V51" i="6" s="1"/>
  <c r="O51" i="6"/>
  <c r="L51" i="6"/>
  <c r="M51" i="6" s="1"/>
  <c r="BE50" i="6"/>
  <c r="AT50" i="6"/>
  <c r="BC50" i="6" s="1"/>
  <c r="AE50" i="6"/>
  <c r="AG50" i="6" s="1"/>
  <c r="AM50" i="6" s="1"/>
  <c r="AC50" i="6"/>
  <c r="Q50" i="6"/>
  <c r="V50" i="6" s="1"/>
  <c r="O50" i="6"/>
  <c r="L50" i="6"/>
  <c r="M50" i="6" s="1"/>
  <c r="BE49" i="6"/>
  <c r="AT49" i="6"/>
  <c r="BC49" i="6" s="1"/>
  <c r="AE49" i="6"/>
  <c r="AG49" i="6" s="1"/>
  <c r="AM49" i="6" s="1"/>
  <c r="AC49" i="6"/>
  <c r="Q49" i="6"/>
  <c r="V49" i="6" s="1"/>
  <c r="O49" i="6"/>
  <c r="L49" i="6"/>
  <c r="M49" i="6" s="1"/>
  <c r="BE48" i="6"/>
  <c r="AT48" i="6"/>
  <c r="BC48" i="6" s="1"/>
  <c r="AE48" i="6"/>
  <c r="AG48" i="6" s="1"/>
  <c r="AM48" i="6" s="1"/>
  <c r="AC48" i="6"/>
  <c r="Q48" i="6"/>
  <c r="V48" i="6" s="1"/>
  <c r="O48" i="6"/>
  <c r="L48" i="6"/>
  <c r="M48" i="6" s="1"/>
  <c r="BE47" i="6"/>
  <c r="AT47" i="6"/>
  <c r="BC47" i="6" s="1"/>
  <c r="AE47" i="6"/>
  <c r="AG47" i="6" s="1"/>
  <c r="AM47" i="6" s="1"/>
  <c r="AC47" i="6"/>
  <c r="Q47" i="6"/>
  <c r="V47" i="6" s="1"/>
  <c r="O47" i="6"/>
  <c r="L47" i="6"/>
  <c r="M47" i="6" s="1"/>
  <c r="BE46" i="6"/>
  <c r="AT46" i="6"/>
  <c r="BC46" i="6" s="1"/>
  <c r="AE46" i="6"/>
  <c r="AG46" i="6" s="1"/>
  <c r="AM46" i="6" s="1"/>
  <c r="AC46" i="6"/>
  <c r="Q46" i="6"/>
  <c r="V46" i="6" s="1"/>
  <c r="O46" i="6"/>
  <c r="L46" i="6"/>
  <c r="M46" i="6" s="1"/>
  <c r="BE45" i="6"/>
  <c r="AT45" i="6"/>
  <c r="BC45" i="6" s="1"/>
  <c r="AE45" i="6"/>
  <c r="AG45" i="6" s="1"/>
  <c r="AM45" i="6" s="1"/>
  <c r="AC45" i="6"/>
  <c r="Q45" i="6"/>
  <c r="V45" i="6" s="1"/>
  <c r="O45" i="6"/>
  <c r="L45" i="6"/>
  <c r="M45" i="6" s="1"/>
  <c r="BE44" i="6"/>
  <c r="AT44" i="6"/>
  <c r="BC44" i="6" s="1"/>
  <c r="AE44" i="6"/>
  <c r="AG44" i="6" s="1"/>
  <c r="AM44" i="6" s="1"/>
  <c r="AC44" i="6"/>
  <c r="Q44" i="6"/>
  <c r="V44" i="6" s="1"/>
  <c r="O44" i="6"/>
  <c r="L44" i="6"/>
  <c r="M44" i="6" s="1"/>
  <c r="BE43" i="6"/>
  <c r="AT43" i="6"/>
  <c r="BC43" i="6" s="1"/>
  <c r="AE43" i="6"/>
  <c r="AG43" i="6" s="1"/>
  <c r="AM43" i="6" s="1"/>
  <c r="AC43" i="6"/>
  <c r="Q43" i="6"/>
  <c r="V43" i="6" s="1"/>
  <c r="O43" i="6"/>
  <c r="I43" i="6"/>
  <c r="L43" i="6" s="1"/>
  <c r="M43" i="6" s="1"/>
  <c r="BE42" i="6"/>
  <c r="AT42" i="6"/>
  <c r="BC42" i="6" s="1"/>
  <c r="AE42" i="6"/>
  <c r="AG42" i="6" s="1"/>
  <c r="AM42" i="6" s="1"/>
  <c r="AC42" i="6"/>
  <c r="Q42" i="6"/>
  <c r="V42" i="6" s="1"/>
  <c r="O42" i="6"/>
  <c r="I42" i="6"/>
  <c r="L42" i="6" s="1"/>
  <c r="M42" i="6" s="1"/>
  <c r="BE41" i="6"/>
  <c r="AT41" i="6"/>
  <c r="BC41" i="6" s="1"/>
  <c r="AE41" i="6"/>
  <c r="AG41" i="6" s="1"/>
  <c r="AM41" i="6" s="1"/>
  <c r="AC41" i="6"/>
  <c r="Q41" i="6"/>
  <c r="V41" i="6" s="1"/>
  <c r="O41" i="6"/>
  <c r="I41" i="6"/>
  <c r="L41" i="6" s="1"/>
  <c r="M41" i="6" s="1"/>
  <c r="BE40" i="6"/>
  <c r="AT40" i="6"/>
  <c r="BC40" i="6" s="1"/>
  <c r="AE40" i="6"/>
  <c r="AG40" i="6" s="1"/>
  <c r="AM40" i="6" s="1"/>
  <c r="AC40" i="6"/>
  <c r="Q40" i="6"/>
  <c r="V40" i="6" s="1"/>
  <c r="O40" i="6"/>
  <c r="I40" i="6"/>
  <c r="L40" i="6" s="1"/>
  <c r="M40" i="6" s="1"/>
  <c r="BE39" i="6"/>
  <c r="AT39" i="6"/>
  <c r="BC39" i="6" s="1"/>
  <c r="AE39" i="6"/>
  <c r="AG39" i="6" s="1"/>
  <c r="AM39" i="6" s="1"/>
  <c r="AC39" i="6"/>
  <c r="Q39" i="6"/>
  <c r="V39" i="6" s="1"/>
  <c r="O39" i="6"/>
  <c r="I39" i="6"/>
  <c r="L39" i="6" s="1"/>
  <c r="M39" i="6" s="1"/>
  <c r="BE38" i="6"/>
  <c r="AT38" i="6"/>
  <c r="BC38" i="6" s="1"/>
  <c r="AE38" i="6"/>
  <c r="AG38" i="6" s="1"/>
  <c r="AM38" i="6" s="1"/>
  <c r="AC38" i="6"/>
  <c r="Q38" i="6"/>
  <c r="V38" i="6" s="1"/>
  <c r="O38" i="6"/>
  <c r="I38" i="6"/>
  <c r="L38" i="6" s="1"/>
  <c r="M38" i="6" s="1"/>
  <c r="BE37" i="6"/>
  <c r="AT37" i="6"/>
  <c r="BC37" i="6" s="1"/>
  <c r="AE37" i="6"/>
  <c r="AG37" i="6" s="1"/>
  <c r="AM37" i="6" s="1"/>
  <c r="AC37" i="6"/>
  <c r="Q37" i="6"/>
  <c r="V37" i="6" s="1"/>
  <c r="O37" i="6"/>
  <c r="I37" i="6"/>
  <c r="L37" i="6" s="1"/>
  <c r="M37" i="6" s="1"/>
  <c r="BE36" i="6"/>
  <c r="AT36" i="6"/>
  <c r="BC36" i="6" s="1"/>
  <c r="AE36" i="6"/>
  <c r="AG36" i="6" s="1"/>
  <c r="AM36" i="6" s="1"/>
  <c r="AC36" i="6"/>
  <c r="Q36" i="6"/>
  <c r="V36" i="6" s="1"/>
  <c r="O36" i="6"/>
  <c r="I36" i="6"/>
  <c r="L36" i="6" s="1"/>
  <c r="M36" i="6" s="1"/>
  <c r="BE35" i="6"/>
  <c r="AT35" i="6"/>
  <c r="BC35" i="6" s="1"/>
  <c r="AE35" i="6"/>
  <c r="AG35" i="6" s="1"/>
  <c r="AM35" i="6" s="1"/>
  <c r="AC35" i="6"/>
  <c r="Q35" i="6"/>
  <c r="V35" i="6" s="1"/>
  <c r="O35" i="6"/>
  <c r="I35" i="6"/>
  <c r="L35" i="6" s="1"/>
  <c r="M35" i="6" s="1"/>
  <c r="BE34" i="6"/>
  <c r="AT34" i="6"/>
  <c r="BC34" i="6" s="1"/>
  <c r="AE34" i="6"/>
  <c r="AG34" i="6" s="1"/>
  <c r="AM34" i="6" s="1"/>
  <c r="AC34" i="6"/>
  <c r="Q34" i="6"/>
  <c r="V34" i="6" s="1"/>
  <c r="O34" i="6"/>
  <c r="I34" i="6"/>
  <c r="L34" i="6" s="1"/>
  <c r="M34" i="6" s="1"/>
  <c r="BE33" i="6"/>
  <c r="AT33" i="6"/>
  <c r="BC33" i="6" s="1"/>
  <c r="AE33" i="6"/>
  <c r="AG33" i="6" s="1"/>
  <c r="AM33" i="6" s="1"/>
  <c r="AC33" i="6"/>
  <c r="Q33" i="6"/>
  <c r="V33" i="6" s="1"/>
  <c r="O33" i="6"/>
  <c r="I33" i="6"/>
  <c r="L33" i="6" s="1"/>
  <c r="M33" i="6" s="1"/>
  <c r="BE32" i="6"/>
  <c r="AT32" i="6"/>
  <c r="BC32" i="6" s="1"/>
  <c r="AE32" i="6"/>
  <c r="AG32" i="6" s="1"/>
  <c r="AM32" i="6" s="1"/>
  <c r="AC32" i="6"/>
  <c r="Q32" i="6"/>
  <c r="V32" i="6" s="1"/>
  <c r="O32" i="6"/>
  <c r="I32" i="6"/>
  <c r="L32" i="6" s="1"/>
  <c r="M32" i="6" s="1"/>
  <c r="BE31" i="6"/>
  <c r="AT31" i="6"/>
  <c r="BC31" i="6" s="1"/>
  <c r="AE31" i="6"/>
  <c r="AG31" i="6" s="1"/>
  <c r="AM31" i="6" s="1"/>
  <c r="AC31" i="6"/>
  <c r="Q31" i="6"/>
  <c r="V31" i="6" s="1"/>
  <c r="O31" i="6"/>
  <c r="I31" i="6"/>
  <c r="L31" i="6" s="1"/>
  <c r="M31" i="6" s="1"/>
  <c r="BE30" i="6"/>
  <c r="AT30" i="6"/>
  <c r="BC30" i="6" s="1"/>
  <c r="AE30" i="6"/>
  <c r="AG30" i="6" s="1"/>
  <c r="AM30" i="6" s="1"/>
  <c r="AC30" i="6"/>
  <c r="Q30" i="6"/>
  <c r="V30" i="6" s="1"/>
  <c r="O30" i="6"/>
  <c r="I30" i="6"/>
  <c r="L30" i="6" s="1"/>
  <c r="M30" i="6" s="1"/>
  <c r="BE29" i="6"/>
  <c r="AT29" i="6"/>
  <c r="BC29" i="6" s="1"/>
  <c r="AI29" i="6"/>
  <c r="AE29" i="6"/>
  <c r="AG29" i="6" s="1"/>
  <c r="AM29" i="6" s="1"/>
  <c r="AC29" i="6"/>
  <c r="Q29" i="6"/>
  <c r="V29" i="6" s="1"/>
  <c r="O29" i="6"/>
  <c r="I29" i="6"/>
  <c r="L29" i="6" s="1"/>
  <c r="D29" i="6"/>
  <c r="BE28" i="6"/>
  <c r="AT28" i="6"/>
  <c r="BC28" i="6" s="1"/>
  <c r="AE28" i="6"/>
  <c r="AG28" i="6" s="1"/>
  <c r="AM28" i="6" s="1"/>
  <c r="AC28" i="6"/>
  <c r="Q28" i="6"/>
  <c r="V28" i="6" s="1"/>
  <c r="O28" i="6"/>
  <c r="I28" i="6"/>
  <c r="L28" i="6" s="1"/>
  <c r="D28" i="6"/>
  <c r="BE27" i="6"/>
  <c r="AT27" i="6"/>
  <c r="BC27" i="6" s="1"/>
  <c r="AE27" i="6"/>
  <c r="AG27" i="6" s="1"/>
  <c r="AM27" i="6" s="1"/>
  <c r="AC27" i="6"/>
  <c r="Q27" i="6"/>
  <c r="V27" i="6" s="1"/>
  <c r="O27" i="6"/>
  <c r="I27" i="6"/>
  <c r="L27" i="6" s="1"/>
  <c r="D27" i="6"/>
  <c r="BE26" i="6"/>
  <c r="AT26" i="6"/>
  <c r="BC26" i="6" s="1"/>
  <c r="AE26" i="6"/>
  <c r="AG26" i="6" s="1"/>
  <c r="AM26" i="6" s="1"/>
  <c r="AC26" i="6"/>
  <c r="Q26" i="6"/>
  <c r="V26" i="6" s="1"/>
  <c r="O26" i="6"/>
  <c r="I26" i="6"/>
  <c r="L26" i="6" s="1"/>
  <c r="D26" i="6"/>
  <c r="BE25" i="6"/>
  <c r="AT25" i="6"/>
  <c r="BC25" i="6" s="1"/>
  <c r="AE25" i="6"/>
  <c r="AG25" i="6" s="1"/>
  <c r="AM25" i="6" s="1"/>
  <c r="AC25" i="6"/>
  <c r="Q25" i="6"/>
  <c r="V25" i="6" s="1"/>
  <c r="O25" i="6"/>
  <c r="I25" i="6"/>
  <c r="L25" i="6" s="1"/>
  <c r="D25" i="6"/>
  <c r="BE24" i="6"/>
  <c r="AT24" i="6"/>
  <c r="BC24" i="6" s="1"/>
  <c r="AE24" i="6"/>
  <c r="AG24" i="6" s="1"/>
  <c r="AM24" i="6" s="1"/>
  <c r="AC24" i="6"/>
  <c r="Q24" i="6"/>
  <c r="V24" i="6" s="1"/>
  <c r="O24" i="6"/>
  <c r="I24" i="6"/>
  <c r="L24" i="6" s="1"/>
  <c r="D24" i="6"/>
  <c r="BE23" i="6"/>
  <c r="AT23" i="6"/>
  <c r="BC23" i="6" s="1"/>
  <c r="AE23" i="6"/>
  <c r="AG23" i="6" s="1"/>
  <c r="AM23" i="6" s="1"/>
  <c r="AC23" i="6"/>
  <c r="Q23" i="6"/>
  <c r="V23" i="6" s="1"/>
  <c r="O23" i="6"/>
  <c r="I23" i="6"/>
  <c r="L23" i="6" s="1"/>
  <c r="M23" i="6" s="1"/>
  <c r="BE22" i="6"/>
  <c r="AT22" i="6"/>
  <c r="BC22" i="6" s="1"/>
  <c r="AE22" i="6"/>
  <c r="AG22" i="6" s="1"/>
  <c r="AM22" i="6" s="1"/>
  <c r="AC22" i="6"/>
  <c r="Q22" i="6"/>
  <c r="V22" i="6" s="1"/>
  <c r="O22" i="6"/>
  <c r="I22" i="6"/>
  <c r="L22" i="6" s="1"/>
  <c r="D22" i="6"/>
  <c r="BE21" i="6"/>
  <c r="AT21" i="6"/>
  <c r="BC21" i="6" s="1"/>
  <c r="AE21" i="6"/>
  <c r="AG21" i="6" s="1"/>
  <c r="AM21" i="6" s="1"/>
  <c r="AC21" i="6"/>
  <c r="Q21" i="6"/>
  <c r="V21" i="6" s="1"/>
  <c r="O21" i="6"/>
  <c r="I21" i="6"/>
  <c r="L21" i="6" s="1"/>
  <c r="D21" i="6"/>
  <c r="BE20" i="6"/>
  <c r="AT20" i="6"/>
  <c r="BC20" i="6" s="1"/>
  <c r="AE20" i="6"/>
  <c r="AG20" i="6" s="1"/>
  <c r="AM20" i="6" s="1"/>
  <c r="AC20" i="6"/>
  <c r="Q20" i="6"/>
  <c r="V20" i="6" s="1"/>
  <c r="O20" i="6"/>
  <c r="I20" i="6"/>
  <c r="L20" i="6" s="1"/>
  <c r="D20" i="6"/>
  <c r="BE19" i="6"/>
  <c r="AT19" i="6"/>
  <c r="BC19" i="6" s="1"/>
  <c r="AE19" i="6"/>
  <c r="AG19" i="6" s="1"/>
  <c r="AM19" i="6" s="1"/>
  <c r="AC19" i="6"/>
  <c r="Q19" i="6"/>
  <c r="V19" i="6" s="1"/>
  <c r="O19" i="6"/>
  <c r="I19" i="6"/>
  <c r="L19" i="6" s="1"/>
  <c r="D19" i="6"/>
  <c r="BE18" i="6"/>
  <c r="AT18" i="6"/>
  <c r="BC18" i="6" s="1"/>
  <c r="AE18" i="6"/>
  <c r="AG18" i="6" s="1"/>
  <c r="AM18" i="6" s="1"/>
  <c r="AC18" i="6"/>
  <c r="Q18" i="6"/>
  <c r="V18" i="6" s="1"/>
  <c r="O18" i="6"/>
  <c r="I18" i="6"/>
  <c r="L18" i="6" s="1"/>
  <c r="D18" i="6"/>
  <c r="BE17" i="6"/>
  <c r="AT17" i="6"/>
  <c r="BC17" i="6" s="1"/>
  <c r="AE17" i="6"/>
  <c r="AG17" i="6" s="1"/>
  <c r="AM17" i="6" s="1"/>
  <c r="AC17" i="6"/>
  <c r="Q17" i="6"/>
  <c r="V17" i="6" s="1"/>
  <c r="O17" i="6"/>
  <c r="I17" i="6"/>
  <c r="L17" i="6" s="1"/>
  <c r="D17" i="6"/>
  <c r="BE16" i="6"/>
  <c r="AT16" i="6"/>
  <c r="BC16" i="6" s="1"/>
  <c r="AE16" i="6"/>
  <c r="AG16" i="6" s="1"/>
  <c r="AM16" i="6" s="1"/>
  <c r="AC16" i="6"/>
  <c r="Q16" i="6"/>
  <c r="V16" i="6" s="1"/>
  <c r="O16" i="6"/>
  <c r="I16" i="6"/>
  <c r="L16" i="6" s="1"/>
  <c r="D16" i="6"/>
  <c r="BE15" i="6"/>
  <c r="AT15" i="6"/>
  <c r="BC15" i="6" s="1"/>
  <c r="AE15" i="6"/>
  <c r="AG15" i="6" s="1"/>
  <c r="AM15" i="6" s="1"/>
  <c r="AC15" i="6"/>
  <c r="Q15" i="6"/>
  <c r="V15" i="6" s="1"/>
  <c r="O15" i="6"/>
  <c r="I15" i="6"/>
  <c r="L15" i="6" s="1"/>
  <c r="D15" i="6"/>
  <c r="BE14" i="6"/>
  <c r="AT14" i="6"/>
  <c r="BC14" i="6" s="1"/>
  <c r="AE14" i="6"/>
  <c r="AG14" i="6" s="1"/>
  <c r="AM14" i="6" s="1"/>
  <c r="AC14" i="6"/>
  <c r="Q14" i="6"/>
  <c r="V14" i="6" s="1"/>
  <c r="O14" i="6"/>
  <c r="I14" i="6"/>
  <c r="L14" i="6" s="1"/>
  <c r="M14" i="6" s="1"/>
  <c r="BE13" i="6"/>
  <c r="AT13" i="6"/>
  <c r="BC13" i="6" s="1"/>
  <c r="AE13" i="6"/>
  <c r="AG13" i="6" s="1"/>
  <c r="AM13" i="6" s="1"/>
  <c r="AC13" i="6"/>
  <c r="Q13" i="6"/>
  <c r="V13" i="6" s="1"/>
  <c r="O13" i="6"/>
  <c r="I13" i="6"/>
  <c r="L13" i="6" s="1"/>
  <c r="D13" i="6"/>
  <c r="BE12" i="6"/>
  <c r="AT12" i="6"/>
  <c r="BC12" i="6" s="1"/>
  <c r="AE12" i="6"/>
  <c r="AG12" i="6" s="1"/>
  <c r="AM12" i="6" s="1"/>
  <c r="AC12" i="6"/>
  <c r="Q12" i="6"/>
  <c r="V12" i="6" s="1"/>
  <c r="O12" i="6"/>
  <c r="I12" i="6"/>
  <c r="L12" i="6" s="1"/>
  <c r="D12" i="6"/>
  <c r="M12" i="6" s="1"/>
  <c r="BE11" i="6"/>
  <c r="AT11" i="6"/>
  <c r="BC11" i="6" s="1"/>
  <c r="AE11" i="6"/>
  <c r="AG11" i="6" s="1"/>
  <c r="AM11" i="6" s="1"/>
  <c r="AC11" i="6"/>
  <c r="Q11" i="6"/>
  <c r="V11" i="6" s="1"/>
  <c r="O11" i="6"/>
  <c r="I11" i="6"/>
  <c r="L11" i="6" s="1"/>
  <c r="D11" i="6"/>
  <c r="BE10" i="6"/>
  <c r="AT10" i="6"/>
  <c r="BC10" i="6" s="1"/>
  <c r="AE10" i="6"/>
  <c r="AG10" i="6" s="1"/>
  <c r="AM10" i="6" s="1"/>
  <c r="AC10" i="6"/>
  <c r="Q10" i="6"/>
  <c r="V10" i="6" s="1"/>
  <c r="O10" i="6"/>
  <c r="I10" i="6"/>
  <c r="L10" i="6" s="1"/>
  <c r="D10" i="6"/>
  <c r="BE9" i="6"/>
  <c r="AT9" i="6"/>
  <c r="BC9" i="6" s="1"/>
  <c r="AE9" i="6"/>
  <c r="AG9" i="6" s="1"/>
  <c r="AM9" i="6" s="1"/>
  <c r="AC9" i="6"/>
  <c r="Q9" i="6"/>
  <c r="V9" i="6" s="1"/>
  <c r="O9" i="6"/>
  <c r="I9" i="6"/>
  <c r="L9" i="6" s="1"/>
  <c r="D9" i="6"/>
  <c r="BE8" i="6"/>
  <c r="AT8" i="6"/>
  <c r="BC8" i="6" s="1"/>
  <c r="AE8" i="6"/>
  <c r="AG8" i="6" s="1"/>
  <c r="AM8" i="6" s="1"/>
  <c r="AC8" i="6"/>
  <c r="Q8" i="6"/>
  <c r="V8" i="6" s="1"/>
  <c r="O8" i="6"/>
  <c r="I8" i="6"/>
  <c r="L8" i="6" s="1"/>
  <c r="D8" i="6"/>
  <c r="BE7" i="6"/>
  <c r="AT7" i="6"/>
  <c r="BC7" i="6" s="1"/>
  <c r="AE7" i="6"/>
  <c r="AG7" i="6" s="1"/>
  <c r="AM7" i="6" s="1"/>
  <c r="AC7" i="6"/>
  <c r="Q7" i="6"/>
  <c r="V7" i="6" s="1"/>
  <c r="O7" i="6"/>
  <c r="I7" i="6"/>
  <c r="L7" i="6" s="1"/>
  <c r="D7" i="6"/>
  <c r="BE6" i="6"/>
  <c r="AT6" i="6"/>
  <c r="BC6" i="6" s="1"/>
  <c r="AE6" i="6"/>
  <c r="AG6" i="6" s="1"/>
  <c r="AM6" i="6" s="1"/>
  <c r="AC6" i="6"/>
  <c r="Q6" i="6"/>
  <c r="V6" i="6" s="1"/>
  <c r="O6" i="6"/>
  <c r="I6" i="6"/>
  <c r="L6" i="6" s="1"/>
  <c r="D6" i="6"/>
  <c r="BE5" i="6"/>
  <c r="AT5" i="6"/>
  <c r="BC5" i="6" s="1"/>
  <c r="AE5" i="6"/>
  <c r="AG5" i="6" s="1"/>
  <c r="AM5" i="6" s="1"/>
  <c r="AC5" i="6"/>
  <c r="Q5" i="6"/>
  <c r="V5" i="6" s="1"/>
  <c r="O5" i="6"/>
  <c r="I5" i="6"/>
  <c r="L5" i="6" s="1"/>
  <c r="D5" i="6"/>
  <c r="BE36" i="5"/>
  <c r="BC36" i="5"/>
  <c r="AT36" i="5"/>
  <c r="AE36" i="5"/>
  <c r="AG36" i="5" s="1"/>
  <c r="AM36" i="5" s="1"/>
  <c r="AC36" i="5"/>
  <c r="V36" i="5"/>
  <c r="Q36" i="5"/>
  <c r="O36" i="5"/>
  <c r="L36" i="5"/>
  <c r="M36" i="5" s="1"/>
  <c r="I36" i="5"/>
  <c r="BE35" i="5"/>
  <c r="AT35" i="5"/>
  <c r="BC35" i="5" s="1"/>
  <c r="AG35" i="5"/>
  <c r="AM35" i="5" s="1"/>
  <c r="AE35" i="5"/>
  <c r="AC35" i="5"/>
  <c r="V35" i="5"/>
  <c r="Q35" i="5"/>
  <c r="O35" i="5"/>
  <c r="I35" i="5"/>
  <c r="L35" i="5" s="1"/>
  <c r="M35" i="5" s="1"/>
  <c r="BD35" i="5" s="1"/>
  <c r="BE34" i="5"/>
  <c r="BC34" i="5"/>
  <c r="AT34" i="5"/>
  <c r="AE34" i="5"/>
  <c r="AG34" i="5" s="1"/>
  <c r="AM34" i="5" s="1"/>
  <c r="AC34" i="5"/>
  <c r="V34" i="5"/>
  <c r="Q34" i="5"/>
  <c r="O34" i="5"/>
  <c r="L34" i="5"/>
  <c r="M34" i="5" s="1"/>
  <c r="I34" i="5"/>
  <c r="BE33" i="5"/>
  <c r="BC33" i="5"/>
  <c r="AT33" i="5"/>
  <c r="AG33" i="5"/>
  <c r="AM33" i="5" s="1"/>
  <c r="AE33" i="5"/>
  <c r="AC33" i="5"/>
  <c r="Q33" i="5"/>
  <c r="V33" i="5" s="1"/>
  <c r="O33" i="5"/>
  <c r="M33" i="5"/>
  <c r="I33" i="5"/>
  <c r="L33" i="5" s="1"/>
  <c r="BE32" i="5"/>
  <c r="AT32" i="5"/>
  <c r="BC32" i="5" s="1"/>
  <c r="AE32" i="5"/>
  <c r="AG32" i="5" s="1"/>
  <c r="AM32" i="5" s="1"/>
  <c r="AC32" i="5"/>
  <c r="Q32" i="5"/>
  <c r="V32" i="5" s="1"/>
  <c r="O32" i="5"/>
  <c r="M32" i="5"/>
  <c r="L32" i="5"/>
  <c r="I32" i="5"/>
  <c r="BE31" i="5"/>
  <c r="BD31" i="5"/>
  <c r="AT31" i="5"/>
  <c r="BC31" i="5" s="1"/>
  <c r="AG31" i="5"/>
  <c r="AM31" i="5" s="1"/>
  <c r="AE31" i="5"/>
  <c r="AC31" i="5"/>
  <c r="Q31" i="5"/>
  <c r="V31" i="5" s="1"/>
  <c r="O31" i="5"/>
  <c r="L31" i="5"/>
  <c r="M31" i="5" s="1"/>
  <c r="I31" i="5"/>
  <c r="BE30" i="5"/>
  <c r="AT30" i="5"/>
  <c r="BC30" i="5" s="1"/>
  <c r="AM30" i="5"/>
  <c r="AG30" i="5"/>
  <c r="AE30" i="5"/>
  <c r="AC30" i="5"/>
  <c r="V30" i="5"/>
  <c r="Q30" i="5"/>
  <c r="O30" i="5"/>
  <c r="M30" i="5"/>
  <c r="L30" i="5"/>
  <c r="I30" i="5"/>
  <c r="BE29" i="5"/>
  <c r="AT29" i="5"/>
  <c r="BC29" i="5" s="1"/>
  <c r="AM29" i="5"/>
  <c r="AG29" i="5"/>
  <c r="AE29" i="5"/>
  <c r="AC29" i="5"/>
  <c r="Q29" i="5"/>
  <c r="V29" i="5" s="1"/>
  <c r="O29" i="5"/>
  <c r="L29" i="5"/>
  <c r="M29" i="5" s="1"/>
  <c r="I29" i="5"/>
  <c r="BE28" i="5"/>
  <c r="BC28" i="5"/>
  <c r="AT28" i="5"/>
  <c r="AM28" i="5"/>
  <c r="AE28" i="5"/>
  <c r="AG28" i="5" s="1"/>
  <c r="AC28" i="5"/>
  <c r="V28" i="5"/>
  <c r="Q28" i="5"/>
  <c r="O28" i="5"/>
  <c r="I28" i="5"/>
  <c r="L28" i="5" s="1"/>
  <c r="M28" i="5" s="1"/>
  <c r="BE27" i="5"/>
  <c r="AT27" i="5"/>
  <c r="BC27" i="5" s="1"/>
  <c r="AG27" i="5"/>
  <c r="AM27" i="5" s="1"/>
  <c r="AE27" i="5"/>
  <c r="AC27" i="5"/>
  <c r="Q27" i="5"/>
  <c r="V27" i="5" s="1"/>
  <c r="O27" i="5"/>
  <c r="M27" i="5"/>
  <c r="BD27" i="5" s="1"/>
  <c r="I27" i="5"/>
  <c r="L27" i="5" s="1"/>
  <c r="BE26" i="5"/>
  <c r="BD26" i="5"/>
  <c r="AT26" i="5"/>
  <c r="BC26" i="5" s="1"/>
  <c r="AE26" i="5"/>
  <c r="AG26" i="5" s="1"/>
  <c r="AM26" i="5" s="1"/>
  <c r="AC26" i="5"/>
  <c r="V26" i="5"/>
  <c r="Q26" i="5"/>
  <c r="O26" i="5"/>
  <c r="L26" i="5"/>
  <c r="M26" i="5" s="1"/>
  <c r="I26" i="5"/>
  <c r="BE25" i="5"/>
  <c r="AT25" i="5"/>
  <c r="BC25" i="5" s="1"/>
  <c r="AG25" i="5"/>
  <c r="AM25" i="5" s="1"/>
  <c r="AE25" i="5"/>
  <c r="AC25" i="5"/>
  <c r="V25" i="5"/>
  <c r="Q25" i="5"/>
  <c r="O25" i="5"/>
  <c r="M25" i="5"/>
  <c r="I25" i="5"/>
  <c r="L25" i="5" s="1"/>
  <c r="BE24" i="5"/>
  <c r="BC24" i="5"/>
  <c r="AT24" i="5"/>
  <c r="AG24" i="5"/>
  <c r="AM24" i="5" s="1"/>
  <c r="AE24" i="5"/>
  <c r="AC24" i="5"/>
  <c r="Q24" i="5"/>
  <c r="V24" i="5" s="1"/>
  <c r="O24" i="5"/>
  <c r="M24" i="5"/>
  <c r="I24" i="5"/>
  <c r="L24" i="5" s="1"/>
  <c r="BE23" i="5"/>
  <c r="BC23" i="5"/>
  <c r="AT23" i="5"/>
  <c r="AM23" i="5"/>
  <c r="AE23" i="5"/>
  <c r="AG23" i="5" s="1"/>
  <c r="AC23" i="5"/>
  <c r="Q23" i="5"/>
  <c r="V23" i="5" s="1"/>
  <c r="O23" i="5"/>
  <c r="M23" i="5"/>
  <c r="BD23" i="5" s="1"/>
  <c r="L23" i="5"/>
  <c r="I23" i="5"/>
  <c r="BE22" i="5"/>
  <c r="AT22" i="5"/>
  <c r="BC22" i="5" s="1"/>
  <c r="AM22" i="5"/>
  <c r="AG22" i="5"/>
  <c r="AE22" i="5"/>
  <c r="AC22" i="5"/>
  <c r="V22" i="5"/>
  <c r="Q22" i="5"/>
  <c r="O22" i="5"/>
  <c r="L22" i="5"/>
  <c r="M22" i="5" s="1"/>
  <c r="BD22" i="5" s="1"/>
  <c r="I22" i="5"/>
  <c r="BE21" i="5"/>
  <c r="AT21" i="5"/>
  <c r="BC21" i="5" s="1"/>
  <c r="AE21" i="5"/>
  <c r="AG21" i="5" s="1"/>
  <c r="AM21" i="5" s="1"/>
  <c r="AC21" i="5"/>
  <c r="V21" i="5"/>
  <c r="Q21" i="5"/>
  <c r="O21" i="5"/>
  <c r="M21" i="5"/>
  <c r="I21" i="5"/>
  <c r="L21" i="5" s="1"/>
  <c r="BE20" i="5"/>
  <c r="BC20" i="5"/>
  <c r="AT20" i="5"/>
  <c r="AE20" i="5"/>
  <c r="AG20" i="5" s="1"/>
  <c r="AM20" i="5" s="1"/>
  <c r="AC20" i="5"/>
  <c r="Q20" i="5"/>
  <c r="V20" i="5" s="1"/>
  <c r="O20" i="5"/>
  <c r="I20" i="5"/>
  <c r="L20" i="5" s="1"/>
  <c r="M20" i="5" s="1"/>
  <c r="BE19" i="5"/>
  <c r="BC19" i="5"/>
  <c r="AT19" i="5"/>
  <c r="AG19" i="5"/>
  <c r="AM19" i="5" s="1"/>
  <c r="AE19" i="5"/>
  <c r="AC19" i="5"/>
  <c r="Q19" i="5"/>
  <c r="V19" i="5" s="1"/>
  <c r="O19" i="5"/>
  <c r="I19" i="5"/>
  <c r="L19" i="5" s="1"/>
  <c r="M19" i="5" s="1"/>
  <c r="BE18" i="5"/>
  <c r="AT18" i="5"/>
  <c r="BC18" i="5" s="1"/>
  <c r="AM18" i="5"/>
  <c r="AE18" i="5"/>
  <c r="AG18" i="5" s="1"/>
  <c r="AC18" i="5"/>
  <c r="V18" i="5"/>
  <c r="Q18" i="5"/>
  <c r="O18" i="5"/>
  <c r="L18" i="5"/>
  <c r="M18" i="5" s="1"/>
  <c r="BD18" i="5" s="1"/>
  <c r="I18" i="5"/>
  <c r="BE17" i="5"/>
  <c r="AT17" i="5"/>
  <c r="BC17" i="5" s="1"/>
  <c r="AG17" i="5"/>
  <c r="AM17" i="5" s="1"/>
  <c r="AE17" i="5"/>
  <c r="AC17" i="5"/>
  <c r="Q17" i="5"/>
  <c r="V17" i="5" s="1"/>
  <c r="O17" i="5"/>
  <c r="I17" i="5"/>
  <c r="L17" i="5" s="1"/>
  <c r="M17" i="5" s="1"/>
  <c r="BE16" i="5"/>
  <c r="BC16" i="5"/>
  <c r="AT16" i="5"/>
  <c r="AG16" i="5"/>
  <c r="AM16" i="5" s="1"/>
  <c r="AE16" i="5"/>
  <c r="AC16" i="5"/>
  <c r="V16" i="5"/>
  <c r="Q16" i="5"/>
  <c r="O16" i="5"/>
  <c r="M16" i="5"/>
  <c r="BD16" i="5" s="1"/>
  <c r="I16" i="5"/>
  <c r="L16" i="5" s="1"/>
  <c r="BE15" i="5"/>
  <c r="AT15" i="5"/>
  <c r="BC15" i="5" s="1"/>
  <c r="AM15" i="5"/>
  <c r="AE15" i="5"/>
  <c r="AG15" i="5" s="1"/>
  <c r="AC15" i="5"/>
  <c r="Q15" i="5"/>
  <c r="V15" i="5" s="1"/>
  <c r="O15" i="5"/>
  <c r="I15" i="5"/>
  <c r="L15" i="5" s="1"/>
  <c r="M15" i="5" s="1"/>
  <c r="BE14" i="5"/>
  <c r="AT14" i="5"/>
  <c r="BC14" i="5" s="1"/>
  <c r="AE14" i="5"/>
  <c r="AG14" i="5" s="1"/>
  <c r="AM14" i="5" s="1"/>
  <c r="AC14" i="5"/>
  <c r="V14" i="5"/>
  <c r="Q14" i="5"/>
  <c r="O14" i="5"/>
  <c r="L14" i="5"/>
  <c r="M14" i="5" s="1"/>
  <c r="I14" i="5"/>
  <c r="BE13" i="5"/>
  <c r="AT13" i="5"/>
  <c r="BC13" i="5" s="1"/>
  <c r="AG13" i="5"/>
  <c r="AM13" i="5" s="1"/>
  <c r="AE13" i="5"/>
  <c r="AC13" i="5"/>
  <c r="V13" i="5"/>
  <c r="Q13" i="5"/>
  <c r="O13" i="5"/>
  <c r="M13" i="5"/>
  <c r="I13" i="5"/>
  <c r="L13" i="5" s="1"/>
  <c r="BE12" i="5"/>
  <c r="BC12" i="5"/>
  <c r="AT12" i="5"/>
  <c r="AM12" i="5"/>
  <c r="AE12" i="5"/>
  <c r="AG12" i="5" s="1"/>
  <c r="AC12" i="5"/>
  <c r="V12" i="5"/>
  <c r="Q12" i="5"/>
  <c r="O12" i="5"/>
  <c r="L12" i="5"/>
  <c r="M12" i="5" s="1"/>
  <c r="BD12" i="5" s="1"/>
  <c r="I12" i="5"/>
  <c r="BE11" i="5"/>
  <c r="BC11" i="5"/>
  <c r="AT11" i="5"/>
  <c r="AG11" i="5"/>
  <c r="AM11" i="5" s="1"/>
  <c r="AE11" i="5"/>
  <c r="AC11" i="5"/>
  <c r="V11" i="5"/>
  <c r="Q11" i="5"/>
  <c r="O11" i="5"/>
  <c r="M11" i="5"/>
  <c r="I11" i="5"/>
  <c r="L11" i="5" s="1"/>
  <c r="BE10" i="5"/>
  <c r="AT10" i="5"/>
  <c r="BC10" i="5" s="1"/>
  <c r="AM10" i="5"/>
  <c r="AE10" i="5"/>
  <c r="AG10" i="5" s="1"/>
  <c r="AC10" i="5"/>
  <c r="V10" i="5"/>
  <c r="Q10" i="5"/>
  <c r="O10" i="5"/>
  <c r="L10" i="5"/>
  <c r="M10" i="5" s="1"/>
  <c r="BD10" i="5" s="1"/>
  <c r="I10" i="5"/>
  <c r="BE9" i="5"/>
  <c r="AT9" i="5"/>
  <c r="BC9" i="5" s="1"/>
  <c r="AG9" i="5"/>
  <c r="AM9" i="5" s="1"/>
  <c r="AE9" i="5"/>
  <c r="AC9" i="5"/>
  <c r="Q9" i="5"/>
  <c r="V9" i="5" s="1"/>
  <c r="O9" i="5"/>
  <c r="L9" i="5"/>
  <c r="M9" i="5" s="1"/>
  <c r="I9" i="5"/>
  <c r="BE8" i="5"/>
  <c r="BC8" i="5"/>
  <c r="AT8" i="5"/>
  <c r="AM8" i="5"/>
  <c r="AG8" i="5"/>
  <c r="AE8" i="5"/>
  <c r="AC8" i="5"/>
  <c r="V8" i="5"/>
  <c r="Q8" i="5"/>
  <c r="O8" i="5"/>
  <c r="L8" i="5"/>
  <c r="M8" i="5" s="1"/>
  <c r="BD8" i="5" s="1"/>
  <c r="I8" i="5"/>
  <c r="BE7" i="5"/>
  <c r="AT7" i="5"/>
  <c r="BC7" i="5" s="1"/>
  <c r="AE7" i="5"/>
  <c r="AG7" i="5" s="1"/>
  <c r="AM7" i="5" s="1"/>
  <c r="AC7" i="5"/>
  <c r="Q7" i="5"/>
  <c r="V7" i="5" s="1"/>
  <c r="O7" i="5"/>
  <c r="L7" i="5"/>
  <c r="M7" i="5" s="1"/>
  <c r="I7" i="5"/>
  <c r="BE6" i="5"/>
  <c r="BC6" i="5"/>
  <c r="AT6" i="5"/>
  <c r="AE6" i="5"/>
  <c r="AG6" i="5" s="1"/>
  <c r="AM6" i="5" s="1"/>
  <c r="AC6" i="5"/>
  <c r="V6" i="5"/>
  <c r="Q6" i="5"/>
  <c r="O6" i="5"/>
  <c r="I6" i="5"/>
  <c r="L6" i="5" s="1"/>
  <c r="M6" i="5" s="1"/>
  <c r="BE5" i="5"/>
  <c r="AT5" i="5"/>
  <c r="BC5" i="5" s="1"/>
  <c r="AG5" i="5"/>
  <c r="AM5" i="5" s="1"/>
  <c r="AE5" i="5"/>
  <c r="AC5" i="5"/>
  <c r="V5" i="5"/>
  <c r="Q5" i="5"/>
  <c r="O5" i="5"/>
  <c r="M5" i="5"/>
  <c r="BD5" i="5" s="1"/>
  <c r="I5" i="5"/>
  <c r="L5" i="5" s="1"/>
  <c r="BE39" i="4"/>
  <c r="BC39" i="4"/>
  <c r="AT39" i="4"/>
  <c r="AM39" i="4"/>
  <c r="AE39" i="4"/>
  <c r="AG39" i="4" s="1"/>
  <c r="AC39" i="4"/>
  <c r="Q39" i="4"/>
  <c r="V39" i="4" s="1"/>
  <c r="O39" i="4"/>
  <c r="K39" i="4"/>
  <c r="I39" i="4"/>
  <c r="L39" i="4" s="1"/>
  <c r="M39" i="4" s="1"/>
  <c r="BD39" i="4" s="1"/>
  <c r="BE38" i="4"/>
  <c r="BC38" i="4"/>
  <c r="AT38" i="4"/>
  <c r="AM38" i="4"/>
  <c r="AE38" i="4"/>
  <c r="AG38" i="4" s="1"/>
  <c r="AC38" i="4"/>
  <c r="Q38" i="4"/>
  <c r="V38" i="4" s="1"/>
  <c r="O38" i="4"/>
  <c r="L38" i="4"/>
  <c r="M38" i="4" s="1"/>
  <c r="K38" i="4"/>
  <c r="I38" i="4"/>
  <c r="BE37" i="4"/>
  <c r="BC37" i="4"/>
  <c r="AT37" i="4"/>
  <c r="AM37" i="4"/>
  <c r="AE37" i="4"/>
  <c r="AG37" i="4" s="1"/>
  <c r="AC37" i="4"/>
  <c r="Q37" i="4"/>
  <c r="V37" i="4" s="1"/>
  <c r="O37" i="4"/>
  <c r="L37" i="4"/>
  <c r="M37" i="4" s="1"/>
  <c r="BD37" i="4" s="1"/>
  <c r="K37" i="4"/>
  <c r="I37" i="4"/>
  <c r="BE36" i="4"/>
  <c r="BC36" i="4"/>
  <c r="AT36" i="4"/>
  <c r="AM36" i="4"/>
  <c r="AE36" i="4"/>
  <c r="AG36" i="4" s="1"/>
  <c r="AC36" i="4"/>
  <c r="Q36" i="4"/>
  <c r="V36" i="4" s="1"/>
  <c r="O36" i="4"/>
  <c r="L36" i="4"/>
  <c r="M36" i="4" s="1"/>
  <c r="BD36" i="4" s="1"/>
  <c r="K36" i="4"/>
  <c r="I36" i="4"/>
  <c r="BE35" i="4"/>
  <c r="BC35" i="4"/>
  <c r="AT35" i="4"/>
  <c r="AM35" i="4"/>
  <c r="AE35" i="4"/>
  <c r="AG35" i="4" s="1"/>
  <c r="AC35" i="4"/>
  <c r="Q35" i="4"/>
  <c r="V35" i="4" s="1"/>
  <c r="O35" i="4"/>
  <c r="K35" i="4"/>
  <c r="I35" i="4"/>
  <c r="L35" i="4" s="1"/>
  <c r="M35" i="4" s="1"/>
  <c r="BE34" i="4"/>
  <c r="BC34" i="4"/>
  <c r="AT34" i="4"/>
  <c r="AM34" i="4"/>
  <c r="AE34" i="4"/>
  <c r="AG34" i="4" s="1"/>
  <c r="AC34" i="4"/>
  <c r="Q34" i="4"/>
  <c r="V34" i="4" s="1"/>
  <c r="O34" i="4"/>
  <c r="L34" i="4"/>
  <c r="M34" i="4" s="1"/>
  <c r="BD34" i="4" s="1"/>
  <c r="K34" i="4"/>
  <c r="I34" i="4"/>
  <c r="BE33" i="4"/>
  <c r="BC33" i="4"/>
  <c r="AT33" i="4"/>
  <c r="AM33" i="4"/>
  <c r="AE33" i="4"/>
  <c r="AG33" i="4" s="1"/>
  <c r="AC33" i="4"/>
  <c r="Q33" i="4"/>
  <c r="V33" i="4" s="1"/>
  <c r="O33" i="4"/>
  <c r="L33" i="4"/>
  <c r="M33" i="4" s="1"/>
  <c r="BD33" i="4" s="1"/>
  <c r="K33" i="4"/>
  <c r="I33" i="4"/>
  <c r="BE32" i="4"/>
  <c r="BC32" i="4"/>
  <c r="AT32" i="4"/>
  <c r="AM32" i="4"/>
  <c r="AE32" i="4"/>
  <c r="AG32" i="4" s="1"/>
  <c r="AC32" i="4"/>
  <c r="Q32" i="4"/>
  <c r="V32" i="4" s="1"/>
  <c r="O32" i="4"/>
  <c r="K32" i="4"/>
  <c r="I32" i="4"/>
  <c r="L32" i="4" s="1"/>
  <c r="M32" i="4" s="1"/>
  <c r="BD32" i="4" s="1"/>
  <c r="BE31" i="4"/>
  <c r="BC31" i="4"/>
  <c r="AT31" i="4"/>
  <c r="AM31" i="4"/>
  <c r="AE31" i="4"/>
  <c r="AG31" i="4" s="1"/>
  <c r="AC31" i="4"/>
  <c r="Q31" i="4"/>
  <c r="V31" i="4" s="1"/>
  <c r="O31" i="4"/>
  <c r="K31" i="4"/>
  <c r="I31" i="4"/>
  <c r="L31" i="4" s="1"/>
  <c r="M31" i="4" s="1"/>
  <c r="BD31" i="4" s="1"/>
  <c r="BE30" i="4"/>
  <c r="BC30" i="4"/>
  <c r="AT30" i="4"/>
  <c r="AM30" i="4"/>
  <c r="AE30" i="4"/>
  <c r="AG30" i="4" s="1"/>
  <c r="AC30" i="4"/>
  <c r="Q30" i="4"/>
  <c r="V30" i="4" s="1"/>
  <c r="O30" i="4"/>
  <c r="L30" i="4"/>
  <c r="M30" i="4" s="1"/>
  <c r="BD30" i="4" s="1"/>
  <c r="K30" i="4"/>
  <c r="I30" i="4"/>
  <c r="BE29" i="4"/>
  <c r="BC29" i="4"/>
  <c r="AT29" i="4"/>
  <c r="AM29" i="4"/>
  <c r="AE29" i="4"/>
  <c r="AG29" i="4" s="1"/>
  <c r="AC29" i="4"/>
  <c r="Q29" i="4"/>
  <c r="V29" i="4" s="1"/>
  <c r="O29" i="4"/>
  <c r="L29" i="4"/>
  <c r="M29" i="4" s="1"/>
  <c r="K29" i="4"/>
  <c r="I29" i="4"/>
  <c r="BE28" i="4"/>
  <c r="BC28" i="4"/>
  <c r="AT28" i="4"/>
  <c r="AM28" i="4"/>
  <c r="AE28" i="4"/>
  <c r="AG28" i="4" s="1"/>
  <c r="AC28" i="4"/>
  <c r="Q28" i="4"/>
  <c r="V28" i="4" s="1"/>
  <c r="O28" i="4"/>
  <c r="K28" i="4"/>
  <c r="I28" i="4"/>
  <c r="L28" i="4" s="1"/>
  <c r="M28" i="4" s="1"/>
  <c r="BD28" i="4" s="1"/>
  <c r="BE27" i="4"/>
  <c r="BC27" i="4"/>
  <c r="AT27" i="4"/>
  <c r="AM27" i="4"/>
  <c r="AE27" i="4"/>
  <c r="AG27" i="4" s="1"/>
  <c r="AC27" i="4"/>
  <c r="Q27" i="4"/>
  <c r="V27" i="4" s="1"/>
  <c r="O27" i="4"/>
  <c r="K27" i="4"/>
  <c r="I27" i="4"/>
  <c r="L27" i="4" s="1"/>
  <c r="M27" i="4" s="1"/>
  <c r="BD27" i="4" s="1"/>
  <c r="BE26" i="4"/>
  <c r="BC26" i="4"/>
  <c r="AT26" i="4"/>
  <c r="AM26" i="4"/>
  <c r="AE26" i="4"/>
  <c r="AG26" i="4" s="1"/>
  <c r="V26" i="4"/>
  <c r="Q26" i="4"/>
  <c r="O26" i="4"/>
  <c r="K26" i="4"/>
  <c r="L26" i="4" s="1"/>
  <c r="M26" i="4" s="1"/>
  <c r="BD26" i="4" s="1"/>
  <c r="I26" i="4"/>
  <c r="BE25" i="4"/>
  <c r="AT25" i="4"/>
  <c r="BC25" i="4" s="1"/>
  <c r="AG25" i="4"/>
  <c r="AM25" i="4" s="1"/>
  <c r="AE25" i="4"/>
  <c r="AC25" i="4"/>
  <c r="V25" i="4"/>
  <c r="Q25" i="4"/>
  <c r="O25" i="4"/>
  <c r="K25" i="4"/>
  <c r="L25" i="4" s="1"/>
  <c r="M25" i="4" s="1"/>
  <c r="BD25" i="4" s="1"/>
  <c r="I25" i="4"/>
  <c r="BE24" i="4"/>
  <c r="AT24" i="4"/>
  <c r="BC24" i="4" s="1"/>
  <c r="AG24" i="4"/>
  <c r="AM24" i="4" s="1"/>
  <c r="AE24" i="4"/>
  <c r="AC24" i="4"/>
  <c r="V24" i="4"/>
  <c r="Q24" i="4"/>
  <c r="O24" i="4"/>
  <c r="K24" i="4"/>
  <c r="L24" i="4" s="1"/>
  <c r="M24" i="4" s="1"/>
  <c r="BD24" i="4" s="1"/>
  <c r="I24" i="4"/>
  <c r="BE23" i="4"/>
  <c r="AT23" i="4"/>
  <c r="BC23" i="4" s="1"/>
  <c r="AG23" i="4"/>
  <c r="AM23" i="4" s="1"/>
  <c r="AE23" i="4"/>
  <c r="AC23" i="4"/>
  <c r="V23" i="4"/>
  <c r="Q23" i="4"/>
  <c r="O23" i="4"/>
  <c r="K23" i="4"/>
  <c r="L23" i="4" s="1"/>
  <c r="M23" i="4" s="1"/>
  <c r="BD23" i="4" s="1"/>
  <c r="I23" i="4"/>
  <c r="BE22" i="4"/>
  <c r="AT22" i="4"/>
  <c r="BC22" i="4" s="1"/>
  <c r="AG22" i="4"/>
  <c r="AM22" i="4" s="1"/>
  <c r="AE22" i="4"/>
  <c r="AC22" i="4"/>
  <c r="V22" i="4"/>
  <c r="Q22" i="4"/>
  <c r="O22" i="4"/>
  <c r="K22" i="4"/>
  <c r="I22" i="4"/>
  <c r="BE21" i="4"/>
  <c r="AT21" i="4"/>
  <c r="BC21" i="4" s="1"/>
  <c r="AG21" i="4"/>
  <c r="AM21" i="4" s="1"/>
  <c r="AE21" i="4"/>
  <c r="AC21" i="4"/>
  <c r="V21" i="4"/>
  <c r="Q21" i="4"/>
  <c r="O21" i="4"/>
  <c r="K21" i="4"/>
  <c r="I21" i="4"/>
  <c r="BE20" i="4"/>
  <c r="AT20" i="4"/>
  <c r="BC20" i="4" s="1"/>
  <c r="AG20" i="4"/>
  <c r="AM20" i="4" s="1"/>
  <c r="AE20" i="4"/>
  <c r="AC20" i="4"/>
  <c r="V20" i="4"/>
  <c r="Q20" i="4"/>
  <c r="O20" i="4"/>
  <c r="K20" i="4"/>
  <c r="I20" i="4"/>
  <c r="BE19" i="4"/>
  <c r="AT19" i="4"/>
  <c r="BC19" i="4" s="1"/>
  <c r="AG19" i="4"/>
  <c r="AM19" i="4" s="1"/>
  <c r="AE19" i="4"/>
  <c r="AC19" i="4"/>
  <c r="Q19" i="4"/>
  <c r="V19" i="4" s="1"/>
  <c r="O19" i="4"/>
  <c r="K19" i="4"/>
  <c r="I19" i="4"/>
  <c r="BE18" i="4"/>
  <c r="AT18" i="4"/>
  <c r="BC18" i="4" s="1"/>
  <c r="AG18" i="4"/>
  <c r="AM18" i="4" s="1"/>
  <c r="AE18" i="4"/>
  <c r="AC18" i="4"/>
  <c r="V18" i="4"/>
  <c r="Q18" i="4"/>
  <c r="O18" i="4"/>
  <c r="K18" i="4"/>
  <c r="I18" i="4"/>
  <c r="BE17" i="4"/>
  <c r="AT17" i="4"/>
  <c r="BC17" i="4" s="1"/>
  <c r="AG17" i="4"/>
  <c r="AM17" i="4" s="1"/>
  <c r="AE17" i="4"/>
  <c r="AC17" i="4"/>
  <c r="V17" i="4"/>
  <c r="Q17" i="4"/>
  <c r="O17" i="4"/>
  <c r="I17" i="4"/>
  <c r="L17" i="4" s="1"/>
  <c r="M17" i="4" s="1"/>
  <c r="BD17" i="4" s="1"/>
  <c r="BE16" i="4"/>
  <c r="AT16" i="4"/>
  <c r="BC16" i="4" s="1"/>
  <c r="AM16" i="4"/>
  <c r="AE16" i="4"/>
  <c r="AG16" i="4" s="1"/>
  <c r="AC16" i="4"/>
  <c r="Q16" i="4"/>
  <c r="V16" i="4" s="1"/>
  <c r="O16" i="4"/>
  <c r="K16" i="4"/>
  <c r="L16" i="4" s="1"/>
  <c r="M16" i="4" s="1"/>
  <c r="BD16" i="4" s="1"/>
  <c r="I16" i="4"/>
  <c r="BE15" i="4"/>
  <c r="AT15" i="4"/>
  <c r="BC15" i="4" s="1"/>
  <c r="AG15" i="4"/>
  <c r="AM15" i="4" s="1"/>
  <c r="AE15" i="4"/>
  <c r="AC15" i="4"/>
  <c r="V15" i="4"/>
  <c r="Q15" i="4"/>
  <c r="O15" i="4"/>
  <c r="M15" i="4"/>
  <c r="BD15" i="4" s="1"/>
  <c r="K15" i="4"/>
  <c r="L15" i="4" s="1"/>
  <c r="I15" i="4"/>
  <c r="BE14" i="4"/>
  <c r="AT14" i="4"/>
  <c r="BC14" i="4" s="1"/>
  <c r="AM14" i="4"/>
  <c r="AG14" i="4"/>
  <c r="AE14" i="4"/>
  <c r="AC14" i="4"/>
  <c r="Q14" i="4"/>
  <c r="V14" i="4" s="1"/>
  <c r="O14" i="4"/>
  <c r="L14" i="4"/>
  <c r="M14" i="4" s="1"/>
  <c r="K14" i="4"/>
  <c r="I14" i="4"/>
  <c r="BE13" i="4"/>
  <c r="AT13" i="4"/>
  <c r="BC13" i="4" s="1"/>
  <c r="AG13" i="4"/>
  <c r="AM13" i="4" s="1"/>
  <c r="AE13" i="4"/>
  <c r="AC13" i="4"/>
  <c r="Q13" i="4"/>
  <c r="V13" i="4" s="1"/>
  <c r="O13" i="4"/>
  <c r="K13" i="4"/>
  <c r="L13" i="4" s="1"/>
  <c r="M13" i="4" s="1"/>
  <c r="I13" i="4"/>
  <c r="BE12" i="4"/>
  <c r="AT12" i="4"/>
  <c r="BC12" i="4" s="1"/>
  <c r="AG12" i="4"/>
  <c r="AM12" i="4" s="1"/>
  <c r="AE12" i="4"/>
  <c r="AC12" i="4"/>
  <c r="Q12" i="4"/>
  <c r="V12" i="4" s="1"/>
  <c r="O12" i="4"/>
  <c r="M12" i="4"/>
  <c r="BD12" i="4" s="1"/>
  <c r="K12" i="4"/>
  <c r="L12" i="4" s="1"/>
  <c r="I12" i="4"/>
  <c r="BE11" i="4"/>
  <c r="AT11" i="4"/>
  <c r="BC11" i="4" s="1"/>
  <c r="AM11" i="4"/>
  <c r="AG11" i="4"/>
  <c r="AE11" i="4"/>
  <c r="AC11" i="4"/>
  <c r="Q11" i="4"/>
  <c r="V11" i="4" s="1"/>
  <c r="O11" i="4"/>
  <c r="M11" i="4"/>
  <c r="BD11" i="4" s="1"/>
  <c r="L11" i="4"/>
  <c r="K11" i="4"/>
  <c r="I11" i="4"/>
  <c r="BE10" i="4"/>
  <c r="AT10" i="4"/>
  <c r="BC10" i="4" s="1"/>
  <c r="AM10" i="4"/>
  <c r="AG10" i="4"/>
  <c r="AE10" i="4"/>
  <c r="AC10" i="4"/>
  <c r="V10" i="4"/>
  <c r="Q10" i="4"/>
  <c r="O10" i="4"/>
  <c r="L10" i="4"/>
  <c r="M10" i="4" s="1"/>
  <c r="K10" i="4"/>
  <c r="I10" i="4"/>
  <c r="BE9" i="4"/>
  <c r="AT9" i="4"/>
  <c r="BC9" i="4" s="1"/>
  <c r="AG9" i="4"/>
  <c r="AM9" i="4" s="1"/>
  <c r="AE9" i="4"/>
  <c r="AC9" i="4"/>
  <c r="Q9" i="4"/>
  <c r="V9" i="4" s="1"/>
  <c r="O9" i="4"/>
  <c r="M9" i="4"/>
  <c r="BD9" i="4" s="1"/>
  <c r="L9" i="4"/>
  <c r="K9" i="4"/>
  <c r="I9" i="4"/>
  <c r="BE8" i="4"/>
  <c r="AT8" i="4"/>
  <c r="BC8" i="4" s="1"/>
  <c r="AG8" i="4"/>
  <c r="AM8" i="4" s="1"/>
  <c r="AE8" i="4"/>
  <c r="AC8" i="4"/>
  <c r="Q8" i="4"/>
  <c r="V8" i="4" s="1"/>
  <c r="O8" i="4"/>
  <c r="L8" i="4"/>
  <c r="M8" i="4" s="1"/>
  <c r="I8" i="4"/>
  <c r="BE7" i="4"/>
  <c r="BD7" i="4"/>
  <c r="BC7" i="4"/>
  <c r="AT7" i="4"/>
  <c r="AM7" i="4"/>
  <c r="AE7" i="4"/>
  <c r="AG7" i="4" s="1"/>
  <c r="AC7" i="4"/>
  <c r="Q7" i="4"/>
  <c r="V7" i="4" s="1"/>
  <c r="O7" i="4"/>
  <c r="L7" i="4"/>
  <c r="M7" i="4" s="1"/>
  <c r="K7" i="4"/>
  <c r="I7" i="4"/>
  <c r="BE6" i="4"/>
  <c r="BC6" i="4"/>
  <c r="AT6" i="4"/>
  <c r="AG6" i="4"/>
  <c r="AM6" i="4" s="1"/>
  <c r="AE6" i="4"/>
  <c r="AC6" i="4"/>
  <c r="Q6" i="4"/>
  <c r="V6" i="4" s="1"/>
  <c r="O6" i="4"/>
  <c r="K6" i="4"/>
  <c r="I6" i="4"/>
  <c r="L6" i="4" s="1"/>
  <c r="M6" i="4" s="1"/>
  <c r="BD6" i="4" s="1"/>
  <c r="BE5" i="4"/>
  <c r="BC5" i="4"/>
  <c r="AT5" i="4"/>
  <c r="AG5" i="4"/>
  <c r="AM5" i="4" s="1"/>
  <c r="AE5" i="4"/>
  <c r="AC5" i="4"/>
  <c r="V5" i="4"/>
  <c r="Q5" i="4"/>
  <c r="O5" i="4"/>
  <c r="K5" i="4"/>
  <c r="I5" i="4"/>
  <c r="L5" i="4" s="1"/>
  <c r="M5" i="4" s="1"/>
  <c r="BD5" i="4" s="1"/>
  <c r="BE104" i="3"/>
  <c r="BC104" i="3"/>
  <c r="AT104" i="3"/>
  <c r="AE104" i="3"/>
  <c r="AG104" i="3" s="1"/>
  <c r="AM104" i="3" s="1"/>
  <c r="AC104" i="3"/>
  <c r="V104" i="3"/>
  <c r="O104" i="3"/>
  <c r="BD104" i="3" s="1"/>
  <c r="M104" i="3"/>
  <c r="I104" i="3"/>
  <c r="L104" i="3" s="1"/>
  <c r="BE103" i="3"/>
  <c r="AT103" i="3"/>
  <c r="BC103" i="3" s="1"/>
  <c r="AE103" i="3"/>
  <c r="AG103" i="3" s="1"/>
  <c r="AM103" i="3" s="1"/>
  <c r="AC103" i="3"/>
  <c r="V103" i="3"/>
  <c r="O103" i="3"/>
  <c r="I103" i="3"/>
  <c r="L103" i="3" s="1"/>
  <c r="M103" i="3" s="1"/>
  <c r="BD103" i="3" s="1"/>
  <c r="BE102" i="3"/>
  <c r="BC102" i="3"/>
  <c r="AT102" i="3"/>
  <c r="AM102" i="3"/>
  <c r="AE102" i="3"/>
  <c r="AG102" i="3" s="1"/>
  <c r="AC102" i="3"/>
  <c r="V102" i="3"/>
  <c r="O102" i="3"/>
  <c r="M102" i="3"/>
  <c r="BD102" i="3" s="1"/>
  <c r="I102" i="3"/>
  <c r="L102" i="3" s="1"/>
  <c r="BE101" i="3"/>
  <c r="AT101" i="3"/>
  <c r="BC101" i="3" s="1"/>
  <c r="AE101" i="3"/>
  <c r="AG101" i="3" s="1"/>
  <c r="AM101" i="3" s="1"/>
  <c r="AC101" i="3"/>
  <c r="V101" i="3"/>
  <c r="O101" i="3"/>
  <c r="M101" i="3"/>
  <c r="BD101" i="3" s="1"/>
  <c r="I101" i="3"/>
  <c r="L101" i="3" s="1"/>
  <c r="BE100" i="3"/>
  <c r="BC100" i="3"/>
  <c r="AT100" i="3"/>
  <c r="AG100" i="3"/>
  <c r="AM100" i="3" s="1"/>
  <c r="AE100" i="3"/>
  <c r="AC100" i="3"/>
  <c r="V100" i="3"/>
  <c r="O100" i="3"/>
  <c r="BD100" i="3" s="1"/>
  <c r="M100" i="3"/>
  <c r="I100" i="3"/>
  <c r="L100" i="3" s="1"/>
  <c r="BE99" i="3"/>
  <c r="AT99" i="3"/>
  <c r="BC99" i="3" s="1"/>
  <c r="AE99" i="3"/>
  <c r="AG99" i="3" s="1"/>
  <c r="AM99" i="3" s="1"/>
  <c r="AC99" i="3"/>
  <c r="V99" i="3"/>
  <c r="O99" i="3"/>
  <c r="M99" i="3"/>
  <c r="BD99" i="3" s="1"/>
  <c r="L99" i="3"/>
  <c r="I99" i="3"/>
  <c r="BE98" i="3"/>
  <c r="BC98" i="3"/>
  <c r="AT98" i="3"/>
  <c r="AE98" i="3"/>
  <c r="AG98" i="3" s="1"/>
  <c r="AM98" i="3" s="1"/>
  <c r="AC98" i="3"/>
  <c r="V98" i="3"/>
  <c r="O98" i="3"/>
  <c r="M98" i="3"/>
  <c r="I98" i="3"/>
  <c r="L98" i="3" s="1"/>
  <c r="BE97" i="3"/>
  <c r="BC97" i="3"/>
  <c r="AT97" i="3"/>
  <c r="AE97" i="3"/>
  <c r="AG97" i="3" s="1"/>
  <c r="AM97" i="3" s="1"/>
  <c r="AC97" i="3"/>
  <c r="V97" i="3"/>
  <c r="O97" i="3"/>
  <c r="I97" i="3"/>
  <c r="L97" i="3" s="1"/>
  <c r="M97" i="3" s="1"/>
  <c r="BE96" i="3"/>
  <c r="BC96" i="3"/>
  <c r="AT96" i="3"/>
  <c r="AE96" i="3"/>
  <c r="AG96" i="3" s="1"/>
  <c r="AM96" i="3" s="1"/>
  <c r="AC96" i="3"/>
  <c r="V96" i="3"/>
  <c r="O96" i="3"/>
  <c r="M96" i="3"/>
  <c r="I96" i="3"/>
  <c r="L96" i="3" s="1"/>
  <c r="BE95" i="3"/>
  <c r="AT95" i="3"/>
  <c r="BC95" i="3" s="1"/>
  <c r="AE95" i="3"/>
  <c r="AG95" i="3" s="1"/>
  <c r="AM95" i="3" s="1"/>
  <c r="AC95" i="3"/>
  <c r="V95" i="3"/>
  <c r="O95" i="3"/>
  <c r="L95" i="3"/>
  <c r="M95" i="3" s="1"/>
  <c r="I95" i="3"/>
  <c r="BE94" i="3"/>
  <c r="BC94" i="3"/>
  <c r="AT94" i="3"/>
  <c r="AE94" i="3"/>
  <c r="AG94" i="3" s="1"/>
  <c r="AM94" i="3" s="1"/>
  <c r="AC94" i="3"/>
  <c r="V94" i="3"/>
  <c r="O94" i="3"/>
  <c r="M94" i="3"/>
  <c r="I94" i="3"/>
  <c r="L94" i="3" s="1"/>
  <c r="BE93" i="3"/>
  <c r="BC93" i="3"/>
  <c r="AT93" i="3"/>
  <c r="AE93" i="3"/>
  <c r="AG93" i="3" s="1"/>
  <c r="AM93" i="3" s="1"/>
  <c r="AC93" i="3"/>
  <c r="V93" i="3"/>
  <c r="O93" i="3"/>
  <c r="I93" i="3"/>
  <c r="L93" i="3" s="1"/>
  <c r="M93" i="3" s="1"/>
  <c r="BE92" i="3"/>
  <c r="BC92" i="3"/>
  <c r="AT92" i="3"/>
  <c r="AG92" i="3"/>
  <c r="AM92" i="3" s="1"/>
  <c r="AE92" i="3"/>
  <c r="AC92" i="3"/>
  <c r="V92" i="3"/>
  <c r="O92" i="3"/>
  <c r="BD92" i="3" s="1"/>
  <c r="M92" i="3"/>
  <c r="I92" i="3"/>
  <c r="L92" i="3" s="1"/>
  <c r="BE91" i="3"/>
  <c r="AT91" i="3"/>
  <c r="BC91" i="3" s="1"/>
  <c r="AE91" i="3"/>
  <c r="AG91" i="3" s="1"/>
  <c r="AM91" i="3" s="1"/>
  <c r="AC91" i="3"/>
  <c r="V91" i="3"/>
  <c r="O91" i="3"/>
  <c r="L91" i="3"/>
  <c r="M91" i="3" s="1"/>
  <c r="I91" i="3"/>
  <c r="BE90" i="3"/>
  <c r="BC90" i="3"/>
  <c r="AT90" i="3"/>
  <c r="AE90" i="3"/>
  <c r="AG90" i="3" s="1"/>
  <c r="AM90" i="3" s="1"/>
  <c r="AC90" i="3"/>
  <c r="V90" i="3"/>
  <c r="O90" i="3"/>
  <c r="M90" i="3"/>
  <c r="BD90" i="3" s="1"/>
  <c r="I90" i="3"/>
  <c r="L90" i="3" s="1"/>
  <c r="BE89" i="3"/>
  <c r="BC89" i="3"/>
  <c r="AT89" i="3"/>
  <c r="AE89" i="3"/>
  <c r="AG89" i="3" s="1"/>
  <c r="AM89" i="3" s="1"/>
  <c r="AC89" i="3"/>
  <c r="V89" i="3"/>
  <c r="O89" i="3"/>
  <c r="I89" i="3"/>
  <c r="L89" i="3" s="1"/>
  <c r="M89" i="3" s="1"/>
  <c r="BE88" i="3"/>
  <c r="BC88" i="3"/>
  <c r="AT88" i="3"/>
  <c r="AE88" i="3"/>
  <c r="AG88" i="3" s="1"/>
  <c r="AM88" i="3" s="1"/>
  <c r="AC88" i="3"/>
  <c r="V88" i="3"/>
  <c r="O88" i="3"/>
  <c r="M88" i="3"/>
  <c r="BD88" i="3" s="1"/>
  <c r="I88" i="3"/>
  <c r="L88" i="3" s="1"/>
  <c r="BE87" i="3"/>
  <c r="AT87" i="3"/>
  <c r="BC87" i="3" s="1"/>
  <c r="AE87" i="3"/>
  <c r="AG87" i="3" s="1"/>
  <c r="AM87" i="3" s="1"/>
  <c r="AC87" i="3"/>
  <c r="V87" i="3"/>
  <c r="O87" i="3"/>
  <c r="I87" i="3"/>
  <c r="L87" i="3" s="1"/>
  <c r="M87" i="3" s="1"/>
  <c r="BE86" i="3"/>
  <c r="BC86" i="3"/>
  <c r="AT86" i="3"/>
  <c r="AM86" i="3"/>
  <c r="AI86" i="3"/>
  <c r="AG86" i="3"/>
  <c r="AE86" i="3"/>
  <c r="AC86" i="3"/>
  <c r="V86" i="3"/>
  <c r="O86" i="3"/>
  <c r="I86" i="3"/>
  <c r="L86" i="3" s="1"/>
  <c r="M86" i="3" s="1"/>
  <c r="BD86" i="3" s="1"/>
  <c r="BE85" i="3"/>
  <c r="AT85" i="3"/>
  <c r="BC85" i="3" s="1"/>
  <c r="AG85" i="3"/>
  <c r="AM85" i="3" s="1"/>
  <c r="AE85" i="3"/>
  <c r="AC85" i="3"/>
  <c r="V85" i="3"/>
  <c r="O85" i="3"/>
  <c r="M85" i="3"/>
  <c r="L85" i="3"/>
  <c r="I85" i="3"/>
  <c r="BE84" i="3"/>
  <c r="AT84" i="3"/>
  <c r="BC84" i="3" s="1"/>
  <c r="AM84" i="3"/>
  <c r="AG84" i="3"/>
  <c r="AE84" i="3"/>
  <c r="AC84" i="3"/>
  <c r="V84" i="3"/>
  <c r="O84" i="3"/>
  <c r="I84" i="3"/>
  <c r="L84" i="3" s="1"/>
  <c r="M84" i="3" s="1"/>
  <c r="BE83" i="3"/>
  <c r="AT83" i="3"/>
  <c r="BC83" i="3" s="1"/>
  <c r="AE83" i="3"/>
  <c r="AG83" i="3" s="1"/>
  <c r="AM83" i="3" s="1"/>
  <c r="AC83" i="3"/>
  <c r="V83" i="3"/>
  <c r="O83" i="3"/>
  <c r="L83" i="3"/>
  <c r="M83" i="3" s="1"/>
  <c r="I83" i="3"/>
  <c r="BE82" i="3"/>
  <c r="AT82" i="3"/>
  <c r="BC82" i="3" s="1"/>
  <c r="AM82" i="3"/>
  <c r="AG82" i="3"/>
  <c r="AE82" i="3"/>
  <c r="AC82" i="3"/>
  <c r="V82" i="3"/>
  <c r="O82" i="3"/>
  <c r="I82" i="3"/>
  <c r="L82" i="3" s="1"/>
  <c r="M82" i="3" s="1"/>
  <c r="BE81" i="3"/>
  <c r="BC81" i="3"/>
  <c r="AT81" i="3"/>
  <c r="AE81" i="3"/>
  <c r="AG81" i="3" s="1"/>
  <c r="AM81" i="3" s="1"/>
  <c r="AC81" i="3"/>
  <c r="V81" i="3"/>
  <c r="O81" i="3"/>
  <c r="L81" i="3"/>
  <c r="M81" i="3" s="1"/>
  <c r="I81" i="3"/>
  <c r="BE80" i="3"/>
  <c r="AT80" i="3"/>
  <c r="BC80" i="3" s="1"/>
  <c r="AG80" i="3"/>
  <c r="AM80" i="3" s="1"/>
  <c r="AE80" i="3"/>
  <c r="AC80" i="3"/>
  <c r="V80" i="3"/>
  <c r="Q80" i="3"/>
  <c r="O80" i="3"/>
  <c r="M80" i="3"/>
  <c r="BD80" i="3" s="1"/>
  <c r="I80" i="3"/>
  <c r="L80" i="3" s="1"/>
  <c r="BE79" i="3"/>
  <c r="BC79" i="3"/>
  <c r="AT79" i="3"/>
  <c r="AM79" i="3"/>
  <c r="AG79" i="3"/>
  <c r="AE79" i="3"/>
  <c r="AC79" i="3"/>
  <c r="V79" i="3"/>
  <c r="Q79" i="3"/>
  <c r="O79" i="3"/>
  <c r="L79" i="3"/>
  <c r="M79" i="3" s="1"/>
  <c r="BD79" i="3" s="1"/>
  <c r="I79" i="3"/>
  <c r="BE78" i="3"/>
  <c r="BC78" i="3"/>
  <c r="AT78" i="3"/>
  <c r="AG78" i="3"/>
  <c r="AM78" i="3" s="1"/>
  <c r="AE78" i="3"/>
  <c r="AC78" i="3"/>
  <c r="Q78" i="3"/>
  <c r="V78" i="3" s="1"/>
  <c r="O78" i="3"/>
  <c r="M78" i="3"/>
  <c r="BD78" i="3" s="1"/>
  <c r="I78" i="3"/>
  <c r="L78" i="3" s="1"/>
  <c r="BE77" i="3"/>
  <c r="BC77" i="3"/>
  <c r="AT77" i="3"/>
  <c r="AM77" i="3"/>
  <c r="AE77" i="3"/>
  <c r="AG77" i="3" s="1"/>
  <c r="AC77" i="3"/>
  <c r="V77" i="3"/>
  <c r="Q77" i="3"/>
  <c r="O77" i="3"/>
  <c r="M77" i="3"/>
  <c r="BD77" i="3" s="1"/>
  <c r="L77" i="3"/>
  <c r="I77" i="3"/>
  <c r="BE76" i="3"/>
  <c r="AT76" i="3"/>
  <c r="BC76" i="3" s="1"/>
  <c r="AG76" i="3"/>
  <c r="AM76" i="3" s="1"/>
  <c r="AE76" i="3"/>
  <c r="AC76" i="3"/>
  <c r="Q76" i="3"/>
  <c r="V76" i="3" s="1"/>
  <c r="O76" i="3"/>
  <c r="I76" i="3"/>
  <c r="L76" i="3" s="1"/>
  <c r="M76" i="3" s="1"/>
  <c r="BD76" i="3" s="1"/>
  <c r="BE75" i="3"/>
  <c r="BC75" i="3"/>
  <c r="AT75" i="3"/>
  <c r="AM75" i="3"/>
  <c r="AE75" i="3"/>
  <c r="AG75" i="3" s="1"/>
  <c r="AC75" i="3"/>
  <c r="V75" i="3"/>
  <c r="Q75" i="3"/>
  <c r="O75" i="3"/>
  <c r="L75" i="3"/>
  <c r="M75" i="3" s="1"/>
  <c r="BD75" i="3" s="1"/>
  <c r="I75" i="3"/>
  <c r="BE74" i="3"/>
  <c r="AT74" i="3"/>
  <c r="BC74" i="3" s="1"/>
  <c r="AE74" i="3"/>
  <c r="AG74" i="3" s="1"/>
  <c r="AM74" i="3" s="1"/>
  <c r="AC74" i="3"/>
  <c r="Q74" i="3"/>
  <c r="V74" i="3" s="1"/>
  <c r="O74" i="3"/>
  <c r="M74" i="3"/>
  <c r="I74" i="3"/>
  <c r="L74" i="3" s="1"/>
  <c r="BE73" i="3"/>
  <c r="AT73" i="3"/>
  <c r="BC73" i="3" s="1"/>
  <c r="AE73" i="3"/>
  <c r="AG73" i="3" s="1"/>
  <c r="AM73" i="3" s="1"/>
  <c r="AC73" i="3"/>
  <c r="V73" i="3"/>
  <c r="Q73" i="3"/>
  <c r="O73" i="3"/>
  <c r="M73" i="3"/>
  <c r="L73" i="3"/>
  <c r="I73" i="3"/>
  <c r="BE72" i="3"/>
  <c r="AT72" i="3"/>
  <c r="BC72" i="3" s="1"/>
  <c r="AG72" i="3"/>
  <c r="AM72" i="3" s="1"/>
  <c r="AE72" i="3"/>
  <c r="AC72" i="3"/>
  <c r="Q72" i="3"/>
  <c r="V72" i="3" s="1"/>
  <c r="O72" i="3"/>
  <c r="M72" i="3"/>
  <c r="I72" i="3"/>
  <c r="L72" i="3" s="1"/>
  <c r="BE71" i="3"/>
  <c r="BC71" i="3"/>
  <c r="AT71" i="3"/>
  <c r="AG71" i="3"/>
  <c r="AM71" i="3" s="1"/>
  <c r="AE71" i="3"/>
  <c r="AC71" i="3"/>
  <c r="V71" i="3"/>
  <c r="Q71" i="3"/>
  <c r="O71" i="3"/>
  <c r="I71" i="3"/>
  <c r="L71" i="3" s="1"/>
  <c r="M71" i="3" s="1"/>
  <c r="BE70" i="3"/>
  <c r="BC70" i="3"/>
  <c r="AT70" i="3"/>
  <c r="AG70" i="3"/>
  <c r="AM70" i="3" s="1"/>
  <c r="AE70" i="3"/>
  <c r="AC70" i="3"/>
  <c r="Q70" i="3"/>
  <c r="V70" i="3" s="1"/>
  <c r="O70" i="3"/>
  <c r="M70" i="3"/>
  <c r="BD70" i="3" s="1"/>
  <c r="I70" i="3"/>
  <c r="L70" i="3" s="1"/>
  <c r="BE69" i="3"/>
  <c r="BC69" i="3"/>
  <c r="AT69" i="3"/>
  <c r="AM69" i="3"/>
  <c r="AE69" i="3"/>
  <c r="AG69" i="3" s="1"/>
  <c r="AC69" i="3"/>
  <c r="V69" i="3"/>
  <c r="Q69" i="3"/>
  <c r="O69" i="3"/>
  <c r="M69" i="3"/>
  <c r="BD69" i="3" s="1"/>
  <c r="L69" i="3"/>
  <c r="I69" i="3"/>
  <c r="BE68" i="3"/>
  <c r="AT68" i="3"/>
  <c r="BC68" i="3" s="1"/>
  <c r="AG68" i="3"/>
  <c r="AM68" i="3" s="1"/>
  <c r="AE68" i="3"/>
  <c r="AC68" i="3"/>
  <c r="Q68" i="3"/>
  <c r="V68" i="3" s="1"/>
  <c r="O68" i="3"/>
  <c r="L68" i="3"/>
  <c r="M68" i="3" s="1"/>
  <c r="BD68" i="3" s="1"/>
  <c r="I68" i="3"/>
  <c r="BE67" i="3"/>
  <c r="BC67" i="3"/>
  <c r="AT67" i="3"/>
  <c r="AM67" i="3"/>
  <c r="AE67" i="3"/>
  <c r="AG67" i="3" s="1"/>
  <c r="AC67" i="3"/>
  <c r="V67" i="3"/>
  <c r="Q67" i="3"/>
  <c r="O67" i="3"/>
  <c r="L67" i="3"/>
  <c r="M67" i="3" s="1"/>
  <c r="I67" i="3"/>
  <c r="BE66" i="3"/>
  <c r="BC66" i="3"/>
  <c r="AT66" i="3"/>
  <c r="AE66" i="3"/>
  <c r="AG66" i="3" s="1"/>
  <c r="AM66" i="3" s="1"/>
  <c r="AC66" i="3"/>
  <c r="Q66" i="3"/>
  <c r="V66" i="3" s="1"/>
  <c r="O66" i="3"/>
  <c r="M66" i="3"/>
  <c r="BD66" i="3" s="1"/>
  <c r="I66" i="3"/>
  <c r="L66" i="3" s="1"/>
  <c r="BE65" i="3"/>
  <c r="BC65" i="3"/>
  <c r="AT65" i="3"/>
  <c r="AE65" i="3"/>
  <c r="AG65" i="3" s="1"/>
  <c r="AM65" i="3" s="1"/>
  <c r="AC65" i="3"/>
  <c r="V65" i="3"/>
  <c r="Q65" i="3"/>
  <c r="O65" i="3"/>
  <c r="M65" i="3"/>
  <c r="L65" i="3"/>
  <c r="I65" i="3"/>
  <c r="BE64" i="3"/>
  <c r="AT64" i="3"/>
  <c r="BC64" i="3" s="1"/>
  <c r="AM64" i="3"/>
  <c r="AG64" i="3"/>
  <c r="AE64" i="3"/>
  <c r="AC64" i="3"/>
  <c r="Q64" i="3"/>
  <c r="V64" i="3" s="1"/>
  <c r="BD64" i="3" s="1"/>
  <c r="O64" i="3"/>
  <c r="M64" i="3"/>
  <c r="L64" i="3"/>
  <c r="I64" i="3"/>
  <c r="BE63" i="3"/>
  <c r="BC63" i="3"/>
  <c r="AT63" i="3"/>
  <c r="AG63" i="3"/>
  <c r="AM63" i="3" s="1"/>
  <c r="AE63" i="3"/>
  <c r="AC63" i="3"/>
  <c r="Q63" i="3"/>
  <c r="V63" i="3" s="1"/>
  <c r="O63" i="3"/>
  <c r="I63" i="3"/>
  <c r="L63" i="3" s="1"/>
  <c r="M63" i="3" s="1"/>
  <c r="BD63" i="3" s="1"/>
  <c r="BE62" i="3"/>
  <c r="AT62" i="3"/>
  <c r="BC62" i="3" s="1"/>
  <c r="AE62" i="3"/>
  <c r="AG62" i="3" s="1"/>
  <c r="AM62" i="3" s="1"/>
  <c r="AC62" i="3"/>
  <c r="Q62" i="3"/>
  <c r="V62" i="3" s="1"/>
  <c r="O62" i="3"/>
  <c r="L62" i="3"/>
  <c r="M62" i="3" s="1"/>
  <c r="BD62" i="3" s="1"/>
  <c r="I62" i="3"/>
  <c r="BE61" i="3"/>
  <c r="BC61" i="3"/>
  <c r="AT61" i="3"/>
  <c r="AM61" i="3"/>
  <c r="AG61" i="3"/>
  <c r="AE61" i="3"/>
  <c r="AC61" i="3"/>
  <c r="V61" i="3"/>
  <c r="Q61" i="3"/>
  <c r="O61" i="3"/>
  <c r="M61" i="3"/>
  <c r="L61" i="3"/>
  <c r="I61" i="3"/>
  <c r="BE60" i="3"/>
  <c r="AT60" i="3"/>
  <c r="BC60" i="3" s="1"/>
  <c r="AM60" i="3"/>
  <c r="AG60" i="3"/>
  <c r="AE60" i="3"/>
  <c r="AC60" i="3"/>
  <c r="Q60" i="3"/>
  <c r="V60" i="3" s="1"/>
  <c r="O60" i="3"/>
  <c r="L60" i="3"/>
  <c r="M60" i="3" s="1"/>
  <c r="BD60" i="3" s="1"/>
  <c r="I60" i="3"/>
  <c r="BE59" i="3"/>
  <c r="BC59" i="3"/>
  <c r="AT59" i="3"/>
  <c r="AE59" i="3"/>
  <c r="AG59" i="3" s="1"/>
  <c r="AM59" i="3" s="1"/>
  <c r="AC59" i="3"/>
  <c r="Q59" i="3"/>
  <c r="V59" i="3" s="1"/>
  <c r="O59" i="3"/>
  <c r="I59" i="3"/>
  <c r="L59" i="3" s="1"/>
  <c r="M59" i="3" s="1"/>
  <c r="BE58" i="3"/>
  <c r="BC58" i="3"/>
  <c r="AT58" i="3"/>
  <c r="AG58" i="3"/>
  <c r="AM58" i="3" s="1"/>
  <c r="AE58" i="3"/>
  <c r="AC58" i="3"/>
  <c r="V58" i="3"/>
  <c r="Q58" i="3"/>
  <c r="O58" i="3"/>
  <c r="M58" i="3"/>
  <c r="I58" i="3"/>
  <c r="L58" i="3" s="1"/>
  <c r="BE57" i="3"/>
  <c r="AT57" i="3"/>
  <c r="BC57" i="3" s="1"/>
  <c r="AE57" i="3"/>
  <c r="AG57" i="3" s="1"/>
  <c r="AM57" i="3" s="1"/>
  <c r="AC57" i="3"/>
  <c r="V57" i="3"/>
  <c r="Q57" i="3"/>
  <c r="O57" i="3"/>
  <c r="L57" i="3"/>
  <c r="M57" i="3" s="1"/>
  <c r="I57" i="3"/>
  <c r="BE56" i="3"/>
  <c r="BC56" i="3"/>
  <c r="AT56" i="3"/>
  <c r="AG56" i="3"/>
  <c r="AM56" i="3" s="1"/>
  <c r="AE56" i="3"/>
  <c r="AC56" i="3"/>
  <c r="V56" i="3"/>
  <c r="BD56" i="3" s="1"/>
  <c r="Q56" i="3"/>
  <c r="O56" i="3"/>
  <c r="I56" i="3"/>
  <c r="L56" i="3" s="1"/>
  <c r="M56" i="3" s="1"/>
  <c r="BE55" i="3"/>
  <c r="BC55" i="3"/>
  <c r="AT55" i="3"/>
  <c r="AG55" i="3"/>
  <c r="AM55" i="3" s="1"/>
  <c r="AE55" i="3"/>
  <c r="AC55" i="3"/>
  <c r="Q55" i="3"/>
  <c r="V55" i="3" s="1"/>
  <c r="O55" i="3"/>
  <c r="I55" i="3"/>
  <c r="L55" i="3" s="1"/>
  <c r="M55" i="3" s="1"/>
  <c r="BD55" i="3" s="1"/>
  <c r="BE54" i="3"/>
  <c r="AT54" i="3"/>
  <c r="BC54" i="3" s="1"/>
  <c r="AE54" i="3"/>
  <c r="AG54" i="3" s="1"/>
  <c r="AM54" i="3" s="1"/>
  <c r="AC54" i="3"/>
  <c r="Q54" i="3"/>
  <c r="V54" i="3" s="1"/>
  <c r="O54" i="3"/>
  <c r="L54" i="3"/>
  <c r="M54" i="3" s="1"/>
  <c r="I54" i="3"/>
  <c r="BE53" i="3"/>
  <c r="BC53" i="3"/>
  <c r="AT53" i="3"/>
  <c r="AM53" i="3"/>
  <c r="AG53" i="3"/>
  <c r="AE53" i="3"/>
  <c r="AC53" i="3"/>
  <c r="V53" i="3"/>
  <c r="Q53" i="3"/>
  <c r="O53" i="3"/>
  <c r="M53" i="3"/>
  <c r="L53" i="3"/>
  <c r="I53" i="3"/>
  <c r="BE52" i="3"/>
  <c r="AT52" i="3"/>
  <c r="BC52" i="3" s="1"/>
  <c r="AG52" i="3"/>
  <c r="AM52" i="3" s="1"/>
  <c r="AE52" i="3"/>
  <c r="AC52" i="3"/>
  <c r="Q52" i="3"/>
  <c r="V52" i="3" s="1"/>
  <c r="O52" i="3"/>
  <c r="L52" i="3"/>
  <c r="M52" i="3" s="1"/>
  <c r="I52" i="3"/>
  <c r="BE51" i="3"/>
  <c r="BC51" i="3"/>
  <c r="AT51" i="3"/>
  <c r="AG51" i="3"/>
  <c r="AM51" i="3" s="1"/>
  <c r="AE51" i="3"/>
  <c r="AC51" i="3"/>
  <c r="Q51" i="3"/>
  <c r="V51" i="3" s="1"/>
  <c r="O51" i="3"/>
  <c r="I51" i="3"/>
  <c r="L51" i="3" s="1"/>
  <c r="M51" i="3" s="1"/>
  <c r="BD51" i="3" s="1"/>
  <c r="BE50" i="3"/>
  <c r="BC50" i="3"/>
  <c r="AT50" i="3"/>
  <c r="AG50" i="3"/>
  <c r="AM50" i="3" s="1"/>
  <c r="AE50" i="3"/>
  <c r="AC50" i="3"/>
  <c r="V50" i="3"/>
  <c r="Q50" i="3"/>
  <c r="O50" i="3"/>
  <c r="M50" i="3"/>
  <c r="BD50" i="3" s="1"/>
  <c r="I50" i="3"/>
  <c r="L50" i="3" s="1"/>
  <c r="BE49" i="3"/>
  <c r="AT49" i="3"/>
  <c r="BC49" i="3" s="1"/>
  <c r="AE49" i="3"/>
  <c r="AG49" i="3" s="1"/>
  <c r="AM49" i="3" s="1"/>
  <c r="AC49" i="3"/>
  <c r="V49" i="3"/>
  <c r="Q49" i="3"/>
  <c r="O49" i="3"/>
  <c r="L49" i="3"/>
  <c r="M49" i="3" s="1"/>
  <c r="I49" i="3"/>
  <c r="BE48" i="3"/>
  <c r="BC48" i="3"/>
  <c r="AT48" i="3"/>
  <c r="AG48" i="3"/>
  <c r="AM48" i="3" s="1"/>
  <c r="AE48" i="3"/>
  <c r="AC48" i="3"/>
  <c r="V48" i="3"/>
  <c r="Q48" i="3"/>
  <c r="O48" i="3"/>
  <c r="I48" i="3"/>
  <c r="L48" i="3" s="1"/>
  <c r="M48" i="3" s="1"/>
  <c r="BD48" i="3" s="1"/>
  <c r="BE47" i="3"/>
  <c r="BC47" i="3"/>
  <c r="AT47" i="3"/>
  <c r="AG47" i="3"/>
  <c r="AM47" i="3" s="1"/>
  <c r="AE47" i="3"/>
  <c r="AC47" i="3"/>
  <c r="Q47" i="3"/>
  <c r="V47" i="3" s="1"/>
  <c r="O47" i="3"/>
  <c r="I47" i="3"/>
  <c r="L47" i="3" s="1"/>
  <c r="M47" i="3" s="1"/>
  <c r="BD47" i="3" s="1"/>
  <c r="BE46" i="3"/>
  <c r="AT46" i="3"/>
  <c r="BC46" i="3" s="1"/>
  <c r="AE46" i="3"/>
  <c r="AG46" i="3" s="1"/>
  <c r="AM46" i="3" s="1"/>
  <c r="AC46" i="3"/>
  <c r="Q46" i="3"/>
  <c r="V46" i="3" s="1"/>
  <c r="O46" i="3"/>
  <c r="L46" i="3"/>
  <c r="M46" i="3" s="1"/>
  <c r="I46" i="3"/>
  <c r="BE45" i="3"/>
  <c r="BC45" i="3"/>
  <c r="AT45" i="3"/>
  <c r="AM45" i="3"/>
  <c r="AG45" i="3"/>
  <c r="AE45" i="3"/>
  <c r="AC45" i="3"/>
  <c r="V45" i="3"/>
  <c r="Q45" i="3"/>
  <c r="O45" i="3"/>
  <c r="M45" i="3"/>
  <c r="L45" i="3"/>
  <c r="I45" i="3"/>
  <c r="BE44" i="3"/>
  <c r="AT44" i="3"/>
  <c r="BC44" i="3" s="1"/>
  <c r="AG44" i="3"/>
  <c r="AM44" i="3" s="1"/>
  <c r="AE44" i="3"/>
  <c r="AC44" i="3"/>
  <c r="Q44" i="3"/>
  <c r="V44" i="3" s="1"/>
  <c r="O44" i="3"/>
  <c r="L44" i="3"/>
  <c r="M44" i="3" s="1"/>
  <c r="BD44" i="3" s="1"/>
  <c r="I44" i="3"/>
  <c r="BE43" i="3"/>
  <c r="BC43" i="3"/>
  <c r="AT43" i="3"/>
  <c r="AG43" i="3"/>
  <c r="AM43" i="3" s="1"/>
  <c r="AE43" i="3"/>
  <c r="AC43" i="3"/>
  <c r="Q43" i="3"/>
  <c r="V43" i="3" s="1"/>
  <c r="O43" i="3"/>
  <c r="I43" i="3"/>
  <c r="L43" i="3" s="1"/>
  <c r="M43" i="3" s="1"/>
  <c r="BE42" i="3"/>
  <c r="AT42" i="3"/>
  <c r="BC42" i="3" s="1"/>
  <c r="AG42" i="3"/>
  <c r="AM42" i="3" s="1"/>
  <c r="AE42" i="3"/>
  <c r="AC42" i="3"/>
  <c r="V42" i="3"/>
  <c r="Q42" i="3"/>
  <c r="O42" i="3"/>
  <c r="I42" i="3"/>
  <c r="L42" i="3" s="1"/>
  <c r="M42" i="3" s="1"/>
  <c r="BE41" i="3"/>
  <c r="AT41" i="3"/>
  <c r="BC41" i="3" s="1"/>
  <c r="AE41" i="3"/>
  <c r="AG41" i="3" s="1"/>
  <c r="AM41" i="3" s="1"/>
  <c r="AC41" i="3"/>
  <c r="V41" i="3"/>
  <c r="Q41" i="3"/>
  <c r="O41" i="3"/>
  <c r="M41" i="3"/>
  <c r="BD41" i="3" s="1"/>
  <c r="L41" i="3"/>
  <c r="I41" i="3"/>
  <c r="BE40" i="3"/>
  <c r="BC40" i="3"/>
  <c r="AT40" i="3"/>
  <c r="AM40" i="3"/>
  <c r="AG40" i="3"/>
  <c r="AE40" i="3"/>
  <c r="AC40" i="3"/>
  <c r="Q40" i="3"/>
  <c r="V40" i="3" s="1"/>
  <c r="BD40" i="3" s="1"/>
  <c r="O40" i="3"/>
  <c r="I40" i="3"/>
  <c r="L40" i="3" s="1"/>
  <c r="M40" i="3" s="1"/>
  <c r="BE39" i="3"/>
  <c r="AT39" i="3"/>
  <c r="BC39" i="3" s="1"/>
  <c r="AG39" i="3"/>
  <c r="AM39" i="3" s="1"/>
  <c r="AE39" i="3"/>
  <c r="AC39" i="3"/>
  <c r="V39" i="3"/>
  <c r="Q39" i="3"/>
  <c r="O39" i="3"/>
  <c r="I39" i="3"/>
  <c r="L39" i="3" s="1"/>
  <c r="M39" i="3" s="1"/>
  <c r="BD39" i="3" s="1"/>
  <c r="BE38" i="3"/>
  <c r="AT38" i="3"/>
  <c r="BC38" i="3" s="1"/>
  <c r="AE38" i="3"/>
  <c r="AG38" i="3" s="1"/>
  <c r="AM38" i="3" s="1"/>
  <c r="AC38" i="3"/>
  <c r="Q38" i="3"/>
  <c r="V38" i="3" s="1"/>
  <c r="O38" i="3"/>
  <c r="L38" i="3"/>
  <c r="M38" i="3" s="1"/>
  <c r="I38" i="3"/>
  <c r="BE37" i="3"/>
  <c r="BC37" i="3"/>
  <c r="AT37" i="3"/>
  <c r="AM37" i="3"/>
  <c r="AG37" i="3"/>
  <c r="AE37" i="3"/>
  <c r="AC37" i="3"/>
  <c r="V37" i="3"/>
  <c r="Q37" i="3"/>
  <c r="O37" i="3"/>
  <c r="M37" i="3"/>
  <c r="L37" i="3"/>
  <c r="I37" i="3"/>
  <c r="BE36" i="3"/>
  <c r="AT36" i="3"/>
  <c r="BC36" i="3" s="1"/>
  <c r="AM36" i="3"/>
  <c r="AG36" i="3"/>
  <c r="AE36" i="3"/>
  <c r="AC36" i="3"/>
  <c r="Q36" i="3"/>
  <c r="V36" i="3" s="1"/>
  <c r="O36" i="3"/>
  <c r="L36" i="3"/>
  <c r="M36" i="3" s="1"/>
  <c r="BD36" i="3" s="1"/>
  <c r="I36" i="3"/>
  <c r="BE35" i="3"/>
  <c r="BC35" i="3"/>
  <c r="AT35" i="3"/>
  <c r="AE35" i="3"/>
  <c r="AG35" i="3" s="1"/>
  <c r="AM35" i="3" s="1"/>
  <c r="AC35" i="3"/>
  <c r="Q35" i="3"/>
  <c r="V35" i="3" s="1"/>
  <c r="O35" i="3"/>
  <c r="L35" i="3"/>
  <c r="M35" i="3" s="1"/>
  <c r="I35" i="3"/>
  <c r="BE34" i="3"/>
  <c r="AT34" i="3"/>
  <c r="BC34" i="3" s="1"/>
  <c r="AG34" i="3"/>
  <c r="AM34" i="3" s="1"/>
  <c r="AE34" i="3"/>
  <c r="AC34" i="3"/>
  <c r="V34" i="3"/>
  <c r="Q34" i="3"/>
  <c r="O34" i="3"/>
  <c r="I34" i="3"/>
  <c r="L34" i="3" s="1"/>
  <c r="M34" i="3" s="1"/>
  <c r="BE33" i="3"/>
  <c r="AT33" i="3"/>
  <c r="BC33" i="3" s="1"/>
  <c r="AE33" i="3"/>
  <c r="AG33" i="3" s="1"/>
  <c r="AM33" i="3" s="1"/>
  <c r="AC33" i="3"/>
  <c r="V33" i="3"/>
  <c r="Q33" i="3"/>
  <c r="O33" i="3"/>
  <c r="M33" i="3"/>
  <c r="L33" i="3"/>
  <c r="I33" i="3"/>
  <c r="BE32" i="3"/>
  <c r="BD32" i="3"/>
  <c r="BC32" i="3"/>
  <c r="AT32" i="3"/>
  <c r="AM32" i="3"/>
  <c r="AG32" i="3"/>
  <c r="AE32" i="3"/>
  <c r="AC32" i="3"/>
  <c r="Q32" i="3"/>
  <c r="V32" i="3" s="1"/>
  <c r="O32" i="3"/>
  <c r="I32" i="3"/>
  <c r="L32" i="3" s="1"/>
  <c r="M32" i="3" s="1"/>
  <c r="BE31" i="3"/>
  <c r="AT31" i="3"/>
  <c r="BC31" i="3" s="1"/>
  <c r="AG31" i="3"/>
  <c r="AM31" i="3" s="1"/>
  <c r="AE31" i="3"/>
  <c r="AC31" i="3"/>
  <c r="Q31" i="3"/>
  <c r="V31" i="3" s="1"/>
  <c r="O31" i="3"/>
  <c r="I31" i="3"/>
  <c r="L31" i="3" s="1"/>
  <c r="M31" i="3" s="1"/>
  <c r="BE30" i="3"/>
  <c r="BC30" i="3"/>
  <c r="AT30" i="3"/>
  <c r="AE30" i="3"/>
  <c r="AG30" i="3" s="1"/>
  <c r="AM30" i="3" s="1"/>
  <c r="AC30" i="3"/>
  <c r="Q30" i="3"/>
  <c r="V30" i="3" s="1"/>
  <c r="O30" i="3"/>
  <c r="L30" i="3"/>
  <c r="M30" i="3" s="1"/>
  <c r="I30" i="3"/>
  <c r="BE29" i="3"/>
  <c r="AT29" i="3"/>
  <c r="BC29" i="3" s="1"/>
  <c r="AM29" i="3"/>
  <c r="AG29" i="3"/>
  <c r="AE29" i="3"/>
  <c r="AC29" i="3"/>
  <c r="V29" i="3"/>
  <c r="Q29" i="3"/>
  <c r="O29" i="3"/>
  <c r="M29" i="3"/>
  <c r="L29" i="3"/>
  <c r="I29" i="3"/>
  <c r="BE28" i="3"/>
  <c r="AT28" i="3"/>
  <c r="BC28" i="3" s="1"/>
  <c r="AE28" i="3"/>
  <c r="AG28" i="3" s="1"/>
  <c r="AM28" i="3" s="1"/>
  <c r="AC28" i="3"/>
  <c r="Q28" i="3"/>
  <c r="V28" i="3" s="1"/>
  <c r="O28" i="3"/>
  <c r="L28" i="3"/>
  <c r="M28" i="3" s="1"/>
  <c r="I28" i="3"/>
  <c r="BE27" i="3"/>
  <c r="BC27" i="3"/>
  <c r="AT27" i="3"/>
  <c r="AE27" i="3"/>
  <c r="AG27" i="3" s="1"/>
  <c r="AM27" i="3" s="1"/>
  <c r="AC27" i="3"/>
  <c r="Q27" i="3"/>
  <c r="V27" i="3" s="1"/>
  <c r="O27" i="3"/>
  <c r="I27" i="3"/>
  <c r="L27" i="3" s="1"/>
  <c r="M27" i="3" s="1"/>
  <c r="BD27" i="3" s="1"/>
  <c r="BE26" i="3"/>
  <c r="AT26" i="3"/>
  <c r="BC26" i="3" s="1"/>
  <c r="AG26" i="3"/>
  <c r="AM26" i="3" s="1"/>
  <c r="AE26" i="3"/>
  <c r="AC26" i="3"/>
  <c r="V26" i="3"/>
  <c r="Q26" i="3"/>
  <c r="O26" i="3"/>
  <c r="I26" i="3"/>
  <c r="L26" i="3" s="1"/>
  <c r="M26" i="3" s="1"/>
  <c r="BE25" i="3"/>
  <c r="AT25" i="3"/>
  <c r="BC25" i="3" s="1"/>
  <c r="AE25" i="3"/>
  <c r="AG25" i="3" s="1"/>
  <c r="AM25" i="3" s="1"/>
  <c r="AC25" i="3"/>
  <c r="V25" i="3"/>
  <c r="Q25" i="3"/>
  <c r="O25" i="3"/>
  <c r="M25" i="3"/>
  <c r="L25" i="3"/>
  <c r="I25" i="3"/>
  <c r="BE24" i="3"/>
  <c r="BC24" i="3"/>
  <c r="AT24" i="3"/>
  <c r="AM24" i="3"/>
  <c r="AG24" i="3"/>
  <c r="AE24" i="3"/>
  <c r="AC24" i="3"/>
  <c r="V24" i="3"/>
  <c r="BD24" i="3" s="1"/>
  <c r="Q24" i="3"/>
  <c r="O24" i="3"/>
  <c r="I24" i="3"/>
  <c r="L24" i="3" s="1"/>
  <c r="M24" i="3" s="1"/>
  <c r="BE23" i="3"/>
  <c r="AT23" i="3"/>
  <c r="BC23" i="3" s="1"/>
  <c r="AG23" i="3"/>
  <c r="AM23" i="3" s="1"/>
  <c r="AE23" i="3"/>
  <c r="AC23" i="3"/>
  <c r="Q23" i="3"/>
  <c r="V23" i="3" s="1"/>
  <c r="O23" i="3"/>
  <c r="I23" i="3"/>
  <c r="L23" i="3" s="1"/>
  <c r="M23" i="3" s="1"/>
  <c r="BE22" i="3"/>
  <c r="BC22" i="3"/>
  <c r="AT22" i="3"/>
  <c r="AG22" i="3"/>
  <c r="AM22" i="3" s="1"/>
  <c r="AE22" i="3"/>
  <c r="AC22" i="3"/>
  <c r="V22" i="3"/>
  <c r="Q22" i="3"/>
  <c r="O22" i="3"/>
  <c r="M22" i="3"/>
  <c r="I22" i="3"/>
  <c r="L22" i="3" s="1"/>
  <c r="BE21" i="3"/>
  <c r="AT21" i="3"/>
  <c r="BC21" i="3" s="1"/>
  <c r="AM21" i="3"/>
  <c r="AE21" i="3"/>
  <c r="AG21" i="3" s="1"/>
  <c r="AC21" i="3"/>
  <c r="V21" i="3"/>
  <c r="Q21" i="3"/>
  <c r="O21" i="3"/>
  <c r="M21" i="3"/>
  <c r="L21" i="3"/>
  <c r="I21" i="3"/>
  <c r="BE20" i="3"/>
  <c r="BC20" i="3"/>
  <c r="AT20" i="3"/>
  <c r="AM20" i="3"/>
  <c r="AG20" i="3"/>
  <c r="AE20" i="3"/>
  <c r="AC20" i="3"/>
  <c r="V20" i="3"/>
  <c r="Q20" i="3"/>
  <c r="O20" i="3"/>
  <c r="I20" i="3"/>
  <c r="L20" i="3" s="1"/>
  <c r="M20" i="3" s="1"/>
  <c r="BD20" i="3" s="1"/>
  <c r="BE19" i="3"/>
  <c r="BC19" i="3"/>
  <c r="AT19" i="3"/>
  <c r="AG19" i="3"/>
  <c r="AM19" i="3" s="1"/>
  <c r="AE19" i="3"/>
  <c r="AC19" i="3"/>
  <c r="V19" i="3"/>
  <c r="Q19" i="3"/>
  <c r="O19" i="3"/>
  <c r="BD19" i="3" s="1"/>
  <c r="I19" i="3"/>
  <c r="L19" i="3" s="1"/>
  <c r="M19" i="3" s="1"/>
  <c r="BE18" i="3"/>
  <c r="AT18" i="3"/>
  <c r="BC18" i="3" s="1"/>
  <c r="AE18" i="3"/>
  <c r="AG18" i="3" s="1"/>
  <c r="AM18" i="3" s="1"/>
  <c r="AC18" i="3"/>
  <c r="Q18" i="3"/>
  <c r="V18" i="3" s="1"/>
  <c r="O18" i="3"/>
  <c r="M18" i="3"/>
  <c r="BD18" i="3" s="1"/>
  <c r="L18" i="3"/>
  <c r="I18" i="3"/>
  <c r="BE17" i="3"/>
  <c r="BC17" i="3"/>
  <c r="AT17" i="3"/>
  <c r="AM17" i="3"/>
  <c r="AG17" i="3"/>
  <c r="AE17" i="3"/>
  <c r="AC17" i="3"/>
  <c r="V17" i="3"/>
  <c r="Q17" i="3"/>
  <c r="O17" i="3"/>
  <c r="L17" i="3"/>
  <c r="M17" i="3" s="1"/>
  <c r="I17" i="3"/>
  <c r="BE16" i="3"/>
  <c r="AT16" i="3"/>
  <c r="AG16" i="3"/>
  <c r="AM16" i="3" s="1"/>
  <c r="AE16" i="3"/>
  <c r="AC16" i="3"/>
  <c r="Q16" i="3"/>
  <c r="V16" i="3" s="1"/>
  <c r="O16" i="3"/>
  <c r="I16" i="3"/>
  <c r="L16" i="3" s="1"/>
  <c r="M16" i="3" s="1"/>
  <c r="BE15" i="3"/>
  <c r="AT15" i="3"/>
  <c r="BC15" i="3" s="1"/>
  <c r="AG15" i="3"/>
  <c r="AM15" i="3" s="1"/>
  <c r="AE15" i="3"/>
  <c r="AC15" i="3"/>
  <c r="V15" i="3"/>
  <c r="Q15" i="3"/>
  <c r="O15" i="3"/>
  <c r="I15" i="3"/>
  <c r="L15" i="3" s="1"/>
  <c r="M15" i="3" s="1"/>
  <c r="BE14" i="3"/>
  <c r="AT14" i="3"/>
  <c r="BC14" i="3" s="1"/>
  <c r="AM14" i="3"/>
  <c r="AE14" i="3"/>
  <c r="AG14" i="3" s="1"/>
  <c r="AC14" i="3"/>
  <c r="V14" i="3"/>
  <c r="Q14" i="3"/>
  <c r="O14" i="3"/>
  <c r="L14" i="3"/>
  <c r="M14" i="3" s="1"/>
  <c r="BD14" i="3" s="1"/>
  <c r="I14" i="3"/>
  <c r="BE13" i="3"/>
  <c r="BC13" i="3"/>
  <c r="AT13" i="3"/>
  <c r="AG13" i="3"/>
  <c r="AM13" i="3" s="1"/>
  <c r="AE13" i="3"/>
  <c r="AC13" i="3"/>
  <c r="V13" i="3"/>
  <c r="Q13" i="3"/>
  <c r="O13" i="3"/>
  <c r="L13" i="3"/>
  <c r="M13" i="3" s="1"/>
  <c r="I13" i="3"/>
  <c r="BE12" i="3"/>
  <c r="BC12" i="3"/>
  <c r="AT12" i="3"/>
  <c r="AE12" i="3"/>
  <c r="AG12" i="3" s="1"/>
  <c r="AM12" i="3" s="1"/>
  <c r="AC12" i="3"/>
  <c r="Q12" i="3"/>
  <c r="V12" i="3" s="1"/>
  <c r="O12" i="3"/>
  <c r="I12" i="3"/>
  <c r="L12" i="3" s="1"/>
  <c r="M12" i="3" s="1"/>
  <c r="BE11" i="3"/>
  <c r="BC11" i="3"/>
  <c r="AT11" i="3"/>
  <c r="AE11" i="3"/>
  <c r="AG11" i="3" s="1"/>
  <c r="AM11" i="3" s="1"/>
  <c r="AC11" i="3"/>
  <c r="Q11" i="3"/>
  <c r="V11" i="3" s="1"/>
  <c r="O11" i="3"/>
  <c r="M11" i="3"/>
  <c r="L11" i="3"/>
  <c r="I11" i="3"/>
  <c r="BE10" i="3"/>
  <c r="BC10" i="3"/>
  <c r="AT10" i="3"/>
  <c r="AM10" i="3"/>
  <c r="AG10" i="3"/>
  <c r="AE10" i="3"/>
  <c r="AC10" i="3"/>
  <c r="V10" i="3"/>
  <c r="Q10" i="3"/>
  <c r="O10" i="3"/>
  <c r="L10" i="3"/>
  <c r="M10" i="3" s="1"/>
  <c r="I10" i="3"/>
  <c r="BE9" i="3"/>
  <c r="BC9" i="3"/>
  <c r="AT9" i="3"/>
  <c r="AM9" i="3"/>
  <c r="AG9" i="3"/>
  <c r="AE9" i="3"/>
  <c r="AC9" i="3"/>
  <c r="Q9" i="3"/>
  <c r="V9" i="3" s="1"/>
  <c r="O9" i="3"/>
  <c r="L9" i="3"/>
  <c r="M9" i="3" s="1"/>
  <c r="I9" i="3"/>
  <c r="BE8" i="3"/>
  <c r="AT8" i="3"/>
  <c r="BC8" i="3" s="1"/>
  <c r="AE8" i="3"/>
  <c r="AG8" i="3" s="1"/>
  <c r="AM8" i="3" s="1"/>
  <c r="AC8" i="3"/>
  <c r="Q8" i="3"/>
  <c r="V8" i="3" s="1"/>
  <c r="O8" i="3"/>
  <c r="L8" i="3"/>
  <c r="M8" i="3" s="1"/>
  <c r="I8" i="3"/>
  <c r="BE7" i="3"/>
  <c r="AT7" i="3"/>
  <c r="BC7" i="3" s="1"/>
  <c r="AE7" i="3"/>
  <c r="AG7" i="3" s="1"/>
  <c r="AM7" i="3" s="1"/>
  <c r="AC7" i="3"/>
  <c r="V7" i="3"/>
  <c r="Q7" i="3"/>
  <c r="O7" i="3"/>
  <c r="M7" i="3"/>
  <c r="L7" i="3"/>
  <c r="I7" i="3"/>
  <c r="BE6" i="3"/>
  <c r="AT6" i="3"/>
  <c r="BC6" i="3" s="1"/>
  <c r="AE6" i="3"/>
  <c r="AG6" i="3" s="1"/>
  <c r="AM6" i="3" s="1"/>
  <c r="AC6" i="3"/>
  <c r="V6" i="3"/>
  <c r="Q6" i="3"/>
  <c r="O6" i="3"/>
  <c r="L6" i="3"/>
  <c r="M6" i="3" s="1"/>
  <c r="I6" i="3"/>
  <c r="BE5" i="3"/>
  <c r="BC5" i="3"/>
  <c r="AT5" i="3"/>
  <c r="AG5" i="3"/>
  <c r="AM5" i="3" s="1"/>
  <c r="AE5" i="3"/>
  <c r="AC5" i="3"/>
  <c r="V5" i="3"/>
  <c r="Q5" i="3"/>
  <c r="O5" i="3"/>
  <c r="L5" i="3"/>
  <c r="M5" i="3" s="1"/>
  <c r="I5" i="3"/>
  <c r="BE54" i="2"/>
  <c r="BC54" i="2"/>
  <c r="AT54" i="2"/>
  <c r="AE54" i="2"/>
  <c r="AG54" i="2" s="1"/>
  <c r="AM54" i="2" s="1"/>
  <c r="AC54" i="2"/>
  <c r="V54" i="2"/>
  <c r="Q54" i="2"/>
  <c r="O54" i="2"/>
  <c r="I54" i="2"/>
  <c r="L54" i="2" s="1"/>
  <c r="M54" i="2" s="1"/>
  <c r="BE53" i="2"/>
  <c r="AT53" i="2"/>
  <c r="BC53" i="2" s="1"/>
  <c r="AE53" i="2"/>
  <c r="AG53" i="2" s="1"/>
  <c r="AM53" i="2" s="1"/>
  <c r="AC53" i="2"/>
  <c r="V53" i="2"/>
  <c r="Q53" i="2"/>
  <c r="O53" i="2"/>
  <c r="M53" i="2"/>
  <c r="L53" i="2"/>
  <c r="I53" i="2"/>
  <c r="BE52" i="2"/>
  <c r="AT52" i="2"/>
  <c r="BC52" i="2" s="1"/>
  <c r="AM52" i="2"/>
  <c r="AG52" i="2"/>
  <c r="AE52" i="2"/>
  <c r="AC52" i="2"/>
  <c r="V52" i="2"/>
  <c r="Q52" i="2"/>
  <c r="O52" i="2"/>
  <c r="L52" i="2"/>
  <c r="M52" i="2" s="1"/>
  <c r="BD52" i="2" s="1"/>
  <c r="I52" i="2"/>
  <c r="BE51" i="2"/>
  <c r="BC51" i="2"/>
  <c r="AT51" i="2"/>
  <c r="AG51" i="2"/>
  <c r="AM51" i="2" s="1"/>
  <c r="AE51" i="2"/>
  <c r="AC51" i="2"/>
  <c r="V51" i="2"/>
  <c r="Q51" i="2"/>
  <c r="O51" i="2"/>
  <c r="I51" i="2"/>
  <c r="L51" i="2" s="1"/>
  <c r="M51" i="2" s="1"/>
  <c r="BD51" i="2" s="1"/>
  <c r="BE50" i="2"/>
  <c r="BC50" i="2"/>
  <c r="AT50" i="2"/>
  <c r="AM50" i="2"/>
  <c r="AG50" i="2"/>
  <c r="AE50" i="2"/>
  <c r="AC50" i="2"/>
  <c r="Q50" i="2"/>
  <c r="V50" i="2" s="1"/>
  <c r="O50" i="2"/>
  <c r="I50" i="2"/>
  <c r="L50" i="2" s="1"/>
  <c r="M50" i="2" s="1"/>
  <c r="BD50" i="2" s="1"/>
  <c r="BE49" i="2"/>
  <c r="AT49" i="2"/>
  <c r="BC49" i="2" s="1"/>
  <c r="AG49" i="2"/>
  <c r="AM49" i="2" s="1"/>
  <c r="AE49" i="2"/>
  <c r="AC49" i="2"/>
  <c r="V49" i="2"/>
  <c r="Q49" i="2"/>
  <c r="O49" i="2"/>
  <c r="I49" i="2"/>
  <c r="L49" i="2" s="1"/>
  <c r="M49" i="2" s="1"/>
  <c r="BD49" i="2" s="1"/>
  <c r="BE48" i="2"/>
  <c r="AT48" i="2"/>
  <c r="AE48" i="2"/>
  <c r="AG48" i="2" s="1"/>
  <c r="AM48" i="2" s="1"/>
  <c r="AC48" i="2"/>
  <c r="V48" i="2"/>
  <c r="Q48" i="2"/>
  <c r="O48" i="2"/>
  <c r="L48" i="2"/>
  <c r="M48" i="2" s="1"/>
  <c r="I48" i="2"/>
  <c r="BE47" i="2"/>
  <c r="BC47" i="2"/>
  <c r="AT47" i="2"/>
  <c r="AG47" i="2"/>
  <c r="AM47" i="2" s="1"/>
  <c r="AE47" i="2"/>
  <c r="AC47" i="2"/>
  <c r="Q47" i="2"/>
  <c r="V47" i="2" s="1"/>
  <c r="O47" i="2"/>
  <c r="I47" i="2"/>
  <c r="L47" i="2" s="1"/>
  <c r="M47" i="2" s="1"/>
  <c r="BE46" i="2"/>
  <c r="AT46" i="2"/>
  <c r="BC46" i="2" s="1"/>
  <c r="AE46" i="2"/>
  <c r="AG46" i="2" s="1"/>
  <c r="AM46" i="2" s="1"/>
  <c r="AC46" i="2"/>
  <c r="V46" i="2"/>
  <c r="Q46" i="2"/>
  <c r="O46" i="2"/>
  <c r="M46" i="2"/>
  <c r="L46" i="2"/>
  <c r="I46" i="2"/>
  <c r="BE45" i="2"/>
  <c r="AT45" i="2"/>
  <c r="BC45" i="2" s="1"/>
  <c r="AM45" i="2"/>
  <c r="AG45" i="2"/>
  <c r="AE45" i="2"/>
  <c r="AC45" i="2"/>
  <c r="Q45" i="2"/>
  <c r="V45" i="2" s="1"/>
  <c r="O45" i="2"/>
  <c r="M45" i="2"/>
  <c r="BD45" i="2" s="1"/>
  <c r="L45" i="2"/>
  <c r="I45" i="2"/>
  <c r="BE44" i="2"/>
  <c r="AT44" i="2"/>
  <c r="BC44" i="2" s="1"/>
  <c r="AG44" i="2"/>
  <c r="AM44" i="2" s="1"/>
  <c r="AE44" i="2"/>
  <c r="AC44" i="2"/>
  <c r="Q44" i="2"/>
  <c r="V44" i="2" s="1"/>
  <c r="O44" i="2"/>
  <c r="M44" i="2"/>
  <c r="BD44" i="2" s="1"/>
  <c r="I44" i="2"/>
  <c r="L44" i="2" s="1"/>
  <c r="BE43" i="2"/>
  <c r="AT43" i="2"/>
  <c r="BC43" i="2" s="1"/>
  <c r="AG43" i="2"/>
  <c r="AM43" i="2" s="1"/>
  <c r="AE43" i="2"/>
  <c r="AC43" i="2"/>
  <c r="Q43" i="2"/>
  <c r="V43" i="2" s="1"/>
  <c r="O43" i="2"/>
  <c r="L43" i="2"/>
  <c r="M43" i="2" s="1"/>
  <c r="I43" i="2"/>
  <c r="BE42" i="2"/>
  <c r="BC42" i="2"/>
  <c r="AT42" i="2"/>
  <c r="AE42" i="2"/>
  <c r="AG42" i="2" s="1"/>
  <c r="AM42" i="2" s="1"/>
  <c r="AC42" i="2"/>
  <c r="V42" i="2"/>
  <c r="Q42" i="2"/>
  <c r="O42" i="2"/>
  <c r="I42" i="2"/>
  <c r="L42" i="2" s="1"/>
  <c r="M42" i="2" s="1"/>
  <c r="BE41" i="2"/>
  <c r="AT41" i="2"/>
  <c r="BC41" i="2" s="1"/>
  <c r="AG41" i="2"/>
  <c r="AM41" i="2" s="1"/>
  <c r="AE41" i="2"/>
  <c r="AC41" i="2"/>
  <c r="V41" i="2"/>
  <c r="Q41" i="2"/>
  <c r="O41" i="2"/>
  <c r="M41" i="2"/>
  <c r="I41" i="2"/>
  <c r="L41" i="2" s="1"/>
  <c r="BE40" i="2"/>
  <c r="BC40" i="2"/>
  <c r="AT40" i="2"/>
  <c r="AE40" i="2"/>
  <c r="AG40" i="2" s="1"/>
  <c r="AM40" i="2" s="1"/>
  <c r="AC40" i="2"/>
  <c r="Q40" i="2"/>
  <c r="V40" i="2" s="1"/>
  <c r="O40" i="2"/>
  <c r="I40" i="2"/>
  <c r="L40" i="2" s="1"/>
  <c r="M40" i="2" s="1"/>
  <c r="BE39" i="2"/>
  <c r="BC39" i="2"/>
  <c r="AT39" i="2"/>
  <c r="AG39" i="2"/>
  <c r="AM39" i="2" s="1"/>
  <c r="AE39" i="2"/>
  <c r="AC39" i="2"/>
  <c r="Q39" i="2"/>
  <c r="V39" i="2" s="1"/>
  <c r="O39" i="2"/>
  <c r="BD39" i="2" s="1"/>
  <c r="I39" i="2"/>
  <c r="L39" i="2" s="1"/>
  <c r="M39" i="2" s="1"/>
  <c r="BE38" i="2"/>
  <c r="BC38" i="2"/>
  <c r="AT38" i="2"/>
  <c r="AE38" i="2"/>
  <c r="AG38" i="2" s="1"/>
  <c r="AM38" i="2" s="1"/>
  <c r="AC38" i="2"/>
  <c r="Q38" i="2"/>
  <c r="V38" i="2" s="1"/>
  <c r="O38" i="2"/>
  <c r="M38" i="2"/>
  <c r="L38" i="2"/>
  <c r="I38" i="2"/>
  <c r="BE37" i="2"/>
  <c r="AT37" i="2"/>
  <c r="BC37" i="2" s="1"/>
  <c r="AM37" i="2"/>
  <c r="AG37" i="2"/>
  <c r="AE37" i="2"/>
  <c r="AC37" i="2"/>
  <c r="V37" i="2"/>
  <c r="Q37" i="2"/>
  <c r="O37" i="2"/>
  <c r="M37" i="2"/>
  <c r="BD37" i="2" s="1"/>
  <c r="L37" i="2"/>
  <c r="I37" i="2"/>
  <c r="BE36" i="2"/>
  <c r="BC36" i="2"/>
  <c r="AT36" i="2"/>
  <c r="AG36" i="2"/>
  <c r="AM36" i="2" s="1"/>
  <c r="AE36" i="2"/>
  <c r="AC36" i="2"/>
  <c r="Q36" i="2"/>
  <c r="V36" i="2" s="1"/>
  <c r="O36" i="2"/>
  <c r="I36" i="2"/>
  <c r="L36" i="2" s="1"/>
  <c r="M36" i="2" s="1"/>
  <c r="BD36" i="2" s="1"/>
  <c r="BE35" i="2"/>
  <c r="AT35" i="2"/>
  <c r="BC35" i="2" s="1"/>
  <c r="AE35" i="2"/>
  <c r="AG35" i="2" s="1"/>
  <c r="AM35" i="2" s="1"/>
  <c r="AC35" i="2"/>
  <c r="Q35" i="2"/>
  <c r="V35" i="2" s="1"/>
  <c r="O35" i="2"/>
  <c r="I35" i="2"/>
  <c r="L35" i="2" s="1"/>
  <c r="M35" i="2" s="1"/>
  <c r="BD35" i="2" s="1"/>
  <c r="BE34" i="2"/>
  <c r="BC34" i="2"/>
  <c r="AT34" i="2"/>
  <c r="AM34" i="2"/>
  <c r="AE34" i="2"/>
  <c r="AG34" i="2" s="1"/>
  <c r="AC34" i="2"/>
  <c r="V34" i="2"/>
  <c r="Q34" i="2"/>
  <c r="O34" i="2"/>
  <c r="L34" i="2"/>
  <c r="M34" i="2" s="1"/>
  <c r="I34" i="2"/>
  <c r="BE33" i="2"/>
  <c r="AT33" i="2"/>
  <c r="BC33" i="2" s="1"/>
  <c r="AG33" i="2"/>
  <c r="AM33" i="2" s="1"/>
  <c r="AE33" i="2"/>
  <c r="AC33" i="2"/>
  <c r="V33" i="2"/>
  <c r="Q33" i="2"/>
  <c r="O33" i="2"/>
  <c r="I33" i="2"/>
  <c r="L33" i="2" s="1"/>
  <c r="M33" i="2" s="1"/>
  <c r="BE32" i="2"/>
  <c r="BC32" i="2"/>
  <c r="AT32" i="2"/>
  <c r="AE32" i="2"/>
  <c r="AG32" i="2" s="1"/>
  <c r="AM32" i="2" s="1"/>
  <c r="AC32" i="2"/>
  <c r="V32" i="2"/>
  <c r="Q32" i="2"/>
  <c r="O32" i="2"/>
  <c r="L32" i="2"/>
  <c r="M32" i="2" s="1"/>
  <c r="I32" i="2"/>
  <c r="BE31" i="2"/>
  <c r="BC31" i="2"/>
  <c r="AT31" i="2"/>
  <c r="AG31" i="2"/>
  <c r="AM31" i="2" s="1"/>
  <c r="AE31" i="2"/>
  <c r="AC31" i="2"/>
  <c r="Q31" i="2"/>
  <c r="V31" i="2" s="1"/>
  <c r="O31" i="2"/>
  <c r="I31" i="2"/>
  <c r="L31" i="2" s="1"/>
  <c r="M31" i="2" s="1"/>
  <c r="BE30" i="2"/>
  <c r="AT30" i="2"/>
  <c r="BC30" i="2" s="1"/>
  <c r="AE30" i="2"/>
  <c r="AG30" i="2" s="1"/>
  <c r="AM30" i="2" s="1"/>
  <c r="AC30" i="2"/>
  <c r="V30" i="2"/>
  <c r="Q30" i="2"/>
  <c r="O30" i="2"/>
  <c r="M30" i="2"/>
  <c r="BD30" i="2" s="1"/>
  <c r="L30" i="2"/>
  <c r="I30" i="2"/>
  <c r="BE29" i="2"/>
  <c r="AT29" i="2"/>
  <c r="BC29" i="2" s="1"/>
  <c r="AM29" i="2"/>
  <c r="AG29" i="2"/>
  <c r="AE29" i="2"/>
  <c r="AC29" i="2"/>
  <c r="Q29" i="2"/>
  <c r="V29" i="2" s="1"/>
  <c r="O29" i="2"/>
  <c r="L29" i="2"/>
  <c r="M29" i="2" s="1"/>
  <c r="BD29" i="2" s="1"/>
  <c r="I29" i="2"/>
  <c r="BE28" i="2"/>
  <c r="AT28" i="2"/>
  <c r="BC28" i="2" s="1"/>
  <c r="AG28" i="2"/>
  <c r="AM28" i="2" s="1"/>
  <c r="AE28" i="2"/>
  <c r="AC28" i="2"/>
  <c r="Q28" i="2"/>
  <c r="V28" i="2" s="1"/>
  <c r="O28" i="2"/>
  <c r="I28" i="2"/>
  <c r="L28" i="2" s="1"/>
  <c r="M28" i="2" s="1"/>
  <c r="BD28" i="2" s="1"/>
  <c r="BE27" i="2"/>
  <c r="AT27" i="2"/>
  <c r="BC27" i="2" s="1"/>
  <c r="AG27" i="2"/>
  <c r="AM27" i="2" s="1"/>
  <c r="AE27" i="2"/>
  <c r="AC27" i="2"/>
  <c r="Q27" i="2"/>
  <c r="V27" i="2" s="1"/>
  <c r="O27" i="2"/>
  <c r="L27" i="2"/>
  <c r="M27" i="2" s="1"/>
  <c r="I27" i="2"/>
  <c r="BE26" i="2"/>
  <c r="BC26" i="2"/>
  <c r="AT26" i="2"/>
  <c r="AE26" i="2"/>
  <c r="AG26" i="2" s="1"/>
  <c r="AM26" i="2" s="1"/>
  <c r="AC26" i="2"/>
  <c r="V26" i="2"/>
  <c r="Q26" i="2"/>
  <c r="O26" i="2"/>
  <c r="M26" i="2"/>
  <c r="BD26" i="2" s="1"/>
  <c r="I26" i="2"/>
  <c r="L26" i="2" s="1"/>
  <c r="BE25" i="2"/>
  <c r="AT25" i="2"/>
  <c r="BC25" i="2" s="1"/>
  <c r="AE25" i="2"/>
  <c r="AG25" i="2" s="1"/>
  <c r="AM25" i="2" s="1"/>
  <c r="AC25" i="2"/>
  <c r="V25" i="2"/>
  <c r="Q25" i="2"/>
  <c r="O25" i="2"/>
  <c r="I25" i="2"/>
  <c r="L25" i="2" s="1"/>
  <c r="M25" i="2" s="1"/>
  <c r="BE24" i="2"/>
  <c r="BC24" i="2"/>
  <c r="AT24" i="2"/>
  <c r="AM24" i="2"/>
  <c r="AE24" i="2"/>
  <c r="AG24" i="2" s="1"/>
  <c r="AC24" i="2"/>
  <c r="Q24" i="2"/>
  <c r="V24" i="2" s="1"/>
  <c r="O24" i="2"/>
  <c r="I24" i="2"/>
  <c r="L24" i="2" s="1"/>
  <c r="M24" i="2" s="1"/>
  <c r="BE23" i="2"/>
  <c r="BC23" i="2"/>
  <c r="AT23" i="2"/>
  <c r="AG23" i="2"/>
  <c r="AM23" i="2" s="1"/>
  <c r="AE23" i="2"/>
  <c r="AC23" i="2"/>
  <c r="Q23" i="2"/>
  <c r="V23" i="2" s="1"/>
  <c r="O23" i="2"/>
  <c r="BD23" i="2" s="1"/>
  <c r="I23" i="2"/>
  <c r="L23" i="2" s="1"/>
  <c r="M23" i="2" s="1"/>
  <c r="BE22" i="2"/>
  <c r="BC22" i="2"/>
  <c r="AT22" i="2"/>
  <c r="AE22" i="2"/>
  <c r="AG22" i="2" s="1"/>
  <c r="AM22" i="2" s="1"/>
  <c r="AC22" i="2"/>
  <c r="Q22" i="2"/>
  <c r="V22" i="2" s="1"/>
  <c r="O22" i="2"/>
  <c r="M22" i="2"/>
  <c r="L22" i="2"/>
  <c r="I22" i="2"/>
  <c r="BE21" i="2"/>
  <c r="AT21" i="2"/>
  <c r="BC21" i="2" s="1"/>
  <c r="AM21" i="2"/>
  <c r="AG21" i="2"/>
  <c r="AE21" i="2"/>
  <c r="AC21" i="2"/>
  <c r="V21" i="2"/>
  <c r="Q21" i="2"/>
  <c r="O21" i="2"/>
  <c r="M21" i="2"/>
  <c r="L21" i="2"/>
  <c r="I21" i="2"/>
  <c r="BE20" i="2"/>
  <c r="BC20" i="2"/>
  <c r="AT20" i="2"/>
  <c r="AG20" i="2"/>
  <c r="AM20" i="2" s="1"/>
  <c r="AE20" i="2"/>
  <c r="AC20" i="2"/>
  <c r="Q20" i="2"/>
  <c r="V20" i="2" s="1"/>
  <c r="O20" i="2"/>
  <c r="I20" i="2"/>
  <c r="L20" i="2" s="1"/>
  <c r="M20" i="2" s="1"/>
  <c r="BD20" i="2" s="1"/>
  <c r="BE19" i="2"/>
  <c r="AT19" i="2"/>
  <c r="BC19" i="2" s="1"/>
  <c r="AE19" i="2"/>
  <c r="AG19" i="2" s="1"/>
  <c r="AM19" i="2" s="1"/>
  <c r="AC19" i="2"/>
  <c r="Q19" i="2"/>
  <c r="V19" i="2" s="1"/>
  <c r="O19" i="2"/>
  <c r="L19" i="2"/>
  <c r="M19" i="2" s="1"/>
  <c r="BD19" i="2" s="1"/>
  <c r="I19" i="2"/>
  <c r="BE18" i="2"/>
  <c r="BC18" i="2"/>
  <c r="AT18" i="2"/>
  <c r="AM18" i="2"/>
  <c r="AE18" i="2"/>
  <c r="AG18" i="2" s="1"/>
  <c r="AC18" i="2"/>
  <c r="V18" i="2"/>
  <c r="Q18" i="2"/>
  <c r="O18" i="2"/>
  <c r="L18" i="2"/>
  <c r="M18" i="2" s="1"/>
  <c r="I18" i="2"/>
  <c r="BE17" i="2"/>
  <c r="AT17" i="2"/>
  <c r="BC17" i="2" s="1"/>
  <c r="AG17" i="2"/>
  <c r="AM17" i="2" s="1"/>
  <c r="AE17" i="2"/>
  <c r="AC17" i="2"/>
  <c r="V17" i="2"/>
  <c r="Q17" i="2"/>
  <c r="O17" i="2"/>
  <c r="I17" i="2"/>
  <c r="L17" i="2" s="1"/>
  <c r="M17" i="2" s="1"/>
  <c r="BE16" i="2"/>
  <c r="BC16" i="2"/>
  <c r="AT16" i="2"/>
  <c r="AE16" i="2"/>
  <c r="AG16" i="2" s="1"/>
  <c r="AM16" i="2" s="1"/>
  <c r="AC16" i="2"/>
  <c r="V16" i="2"/>
  <c r="Q16" i="2"/>
  <c r="O16" i="2"/>
  <c r="L16" i="2"/>
  <c r="M16" i="2" s="1"/>
  <c r="BD16" i="2" s="1"/>
  <c r="I16" i="2"/>
  <c r="BE15" i="2"/>
  <c r="BC15" i="2"/>
  <c r="AT15" i="2"/>
  <c r="AE15" i="2"/>
  <c r="AG15" i="2" s="1"/>
  <c r="AM15" i="2" s="1"/>
  <c r="AC15" i="2"/>
  <c r="Q15" i="2"/>
  <c r="V15" i="2" s="1"/>
  <c r="O15" i="2"/>
  <c r="I15" i="2"/>
  <c r="L15" i="2" s="1"/>
  <c r="M15" i="2" s="1"/>
  <c r="BE14" i="2"/>
  <c r="AT14" i="2"/>
  <c r="BC14" i="2" s="1"/>
  <c r="AE14" i="2"/>
  <c r="AG14" i="2" s="1"/>
  <c r="AM14" i="2" s="1"/>
  <c r="AC14" i="2"/>
  <c r="V14" i="2"/>
  <c r="Q14" i="2"/>
  <c r="O14" i="2"/>
  <c r="M14" i="2"/>
  <c r="BD14" i="2" s="1"/>
  <c r="L14" i="2"/>
  <c r="I14" i="2"/>
  <c r="BE13" i="2"/>
  <c r="AT13" i="2"/>
  <c r="BC13" i="2" s="1"/>
  <c r="AM13" i="2"/>
  <c r="AG13" i="2"/>
  <c r="AE13" i="2"/>
  <c r="AC13" i="2"/>
  <c r="Q13" i="2"/>
  <c r="V13" i="2" s="1"/>
  <c r="O13" i="2"/>
  <c r="M13" i="2"/>
  <c r="BD13" i="2" s="1"/>
  <c r="L13" i="2"/>
  <c r="I13" i="2"/>
  <c r="BE12" i="2"/>
  <c r="AT12" i="2"/>
  <c r="BC12" i="2" s="1"/>
  <c r="AG12" i="2"/>
  <c r="AM12" i="2" s="1"/>
  <c r="AE12" i="2"/>
  <c r="AC12" i="2"/>
  <c r="Q12" i="2"/>
  <c r="V12" i="2" s="1"/>
  <c r="O12" i="2"/>
  <c r="M12" i="2"/>
  <c r="BD12" i="2" s="1"/>
  <c r="I12" i="2"/>
  <c r="L12" i="2" s="1"/>
  <c r="BE11" i="2"/>
  <c r="AT11" i="2"/>
  <c r="BC11" i="2" s="1"/>
  <c r="AG11" i="2"/>
  <c r="AM11" i="2" s="1"/>
  <c r="AE11" i="2"/>
  <c r="AC11" i="2"/>
  <c r="Q11" i="2"/>
  <c r="V11" i="2" s="1"/>
  <c r="O11" i="2"/>
  <c r="L11" i="2"/>
  <c r="M11" i="2" s="1"/>
  <c r="I11" i="2"/>
  <c r="BE10" i="2"/>
  <c r="BC10" i="2"/>
  <c r="AT10" i="2"/>
  <c r="AE10" i="2"/>
  <c r="AG10" i="2" s="1"/>
  <c r="AM10" i="2" s="1"/>
  <c r="AC10" i="2"/>
  <c r="V10" i="2"/>
  <c r="Q10" i="2"/>
  <c r="O10" i="2"/>
  <c r="I10" i="2"/>
  <c r="L10" i="2" s="1"/>
  <c r="M10" i="2" s="1"/>
  <c r="BD10" i="2" s="1"/>
  <c r="BE9" i="2"/>
  <c r="AT9" i="2"/>
  <c r="BC9" i="2" s="1"/>
  <c r="AE9" i="2"/>
  <c r="AG9" i="2" s="1"/>
  <c r="AM9" i="2" s="1"/>
  <c r="AC9" i="2"/>
  <c r="V9" i="2"/>
  <c r="Q9" i="2"/>
  <c r="O9" i="2"/>
  <c r="I9" i="2"/>
  <c r="L9" i="2" s="1"/>
  <c r="M9" i="2" s="1"/>
  <c r="BE8" i="2"/>
  <c r="BC8" i="2"/>
  <c r="AT8" i="2"/>
  <c r="AM8" i="2"/>
  <c r="AE8" i="2"/>
  <c r="AG8" i="2" s="1"/>
  <c r="AC8" i="2"/>
  <c r="Q8" i="2"/>
  <c r="V8" i="2" s="1"/>
  <c r="O8" i="2"/>
  <c r="I8" i="2"/>
  <c r="L8" i="2" s="1"/>
  <c r="M8" i="2" s="1"/>
  <c r="BE7" i="2"/>
  <c r="BC7" i="2"/>
  <c r="AT7" i="2"/>
  <c r="AG7" i="2"/>
  <c r="AM7" i="2" s="1"/>
  <c r="AE7" i="2"/>
  <c r="AC7" i="2"/>
  <c r="Q7" i="2"/>
  <c r="V7" i="2" s="1"/>
  <c r="O7" i="2"/>
  <c r="BD7" i="2" s="1"/>
  <c r="I7" i="2"/>
  <c r="L7" i="2" s="1"/>
  <c r="M7" i="2" s="1"/>
  <c r="BE6" i="2"/>
  <c r="AT6" i="2"/>
  <c r="AM6" i="2"/>
  <c r="AG6" i="2"/>
  <c r="AE6" i="2"/>
  <c r="AC6" i="2"/>
  <c r="Q6" i="2"/>
  <c r="V6" i="2" s="1"/>
  <c r="O6" i="2"/>
  <c r="M6" i="2"/>
  <c r="BD6" i="2" s="1"/>
  <c r="L6" i="2"/>
  <c r="I6" i="2"/>
  <c r="BE5" i="2"/>
  <c r="AT5" i="2"/>
  <c r="BC5" i="2" s="1"/>
  <c r="AG5" i="2"/>
  <c r="AM5" i="2" s="1"/>
  <c r="AE5" i="2"/>
  <c r="AC5" i="2"/>
  <c r="V5" i="2"/>
  <c r="Q5" i="2"/>
  <c r="O5" i="2"/>
  <c r="M5" i="2"/>
  <c r="I5" i="2"/>
  <c r="L5" i="2" s="1"/>
  <c r="BE70" i="1"/>
  <c r="BC70" i="1"/>
  <c r="AT70" i="1"/>
  <c r="AG70" i="1"/>
  <c r="AM70" i="1" s="1"/>
  <c r="AE70" i="1"/>
  <c r="AC70" i="1"/>
  <c r="Q70" i="1"/>
  <c r="V70" i="1" s="1"/>
  <c r="O70" i="1"/>
  <c r="M70" i="1"/>
  <c r="BD70" i="1" s="1"/>
  <c r="I70" i="1"/>
  <c r="L70" i="1" s="1"/>
  <c r="BE69" i="1"/>
  <c r="BC69" i="1"/>
  <c r="AT69" i="1"/>
  <c r="AG69" i="1"/>
  <c r="AM69" i="1" s="1"/>
  <c r="AE69" i="1"/>
  <c r="AC69" i="1"/>
  <c r="V69" i="1"/>
  <c r="Q69" i="1"/>
  <c r="O69" i="1"/>
  <c r="L69" i="1"/>
  <c r="M69" i="1" s="1"/>
  <c r="I69" i="1"/>
  <c r="BE68" i="1"/>
  <c r="AT68" i="1"/>
  <c r="BC68" i="1" s="1"/>
  <c r="AG68" i="1"/>
  <c r="AM68" i="1" s="1"/>
  <c r="AE68" i="1"/>
  <c r="AC68" i="1"/>
  <c r="V68" i="1"/>
  <c r="Q68" i="1"/>
  <c r="O68" i="1"/>
  <c r="I68" i="1"/>
  <c r="L68" i="1" s="1"/>
  <c r="M68" i="1" s="1"/>
  <c r="BD68" i="1" s="1"/>
  <c r="BE67" i="1"/>
  <c r="BD67" i="1"/>
  <c r="BC67" i="1"/>
  <c r="AT67" i="1"/>
  <c r="AM67" i="1"/>
  <c r="AE67" i="1"/>
  <c r="AG67" i="1" s="1"/>
  <c r="AC67" i="1"/>
  <c r="V67" i="1"/>
  <c r="Q67" i="1"/>
  <c r="O67" i="1"/>
  <c r="L67" i="1"/>
  <c r="M67" i="1" s="1"/>
  <c r="I67" i="1"/>
  <c r="BE66" i="1"/>
  <c r="BC66" i="1"/>
  <c r="AT66" i="1"/>
  <c r="AE66" i="1"/>
  <c r="AG66" i="1" s="1"/>
  <c r="AM66" i="1" s="1"/>
  <c r="V66" i="1"/>
  <c r="Q66" i="1"/>
  <c r="O66" i="1"/>
  <c r="M66" i="1"/>
  <c r="L66" i="1"/>
  <c r="BE65" i="1"/>
  <c r="AT65" i="1"/>
  <c r="BC65" i="1" s="1"/>
  <c r="AG65" i="1"/>
  <c r="AM65" i="1" s="1"/>
  <c r="AE65" i="1"/>
  <c r="AC65" i="1"/>
  <c r="V65" i="1"/>
  <c r="Q65" i="1"/>
  <c r="O65" i="1"/>
  <c r="I65" i="1"/>
  <c r="L65" i="1" s="1"/>
  <c r="M65" i="1" s="1"/>
  <c r="BD65" i="1" s="1"/>
  <c r="BE64" i="1"/>
  <c r="BC64" i="1"/>
  <c r="AT64" i="1"/>
  <c r="AM64" i="1"/>
  <c r="AG64" i="1"/>
  <c r="AE64" i="1"/>
  <c r="AC64" i="1"/>
  <c r="Q64" i="1"/>
  <c r="V64" i="1" s="1"/>
  <c r="O64" i="1"/>
  <c r="BD64" i="1" s="1"/>
  <c r="M64" i="1"/>
  <c r="I64" i="1"/>
  <c r="L64" i="1" s="1"/>
  <c r="BE63" i="1"/>
  <c r="BC63" i="1"/>
  <c r="AT63" i="1"/>
  <c r="AG63" i="1"/>
  <c r="AM63" i="1" s="1"/>
  <c r="AE63" i="1"/>
  <c r="AC63" i="1"/>
  <c r="V63" i="1"/>
  <c r="Q63" i="1"/>
  <c r="O63" i="1"/>
  <c r="L63" i="1"/>
  <c r="M63" i="1" s="1"/>
  <c r="I63" i="1"/>
  <c r="BE62" i="1"/>
  <c r="AT62" i="1"/>
  <c r="BC62" i="1" s="1"/>
  <c r="AG62" i="1"/>
  <c r="AM62" i="1" s="1"/>
  <c r="AE62" i="1"/>
  <c r="AC62" i="1"/>
  <c r="V62" i="1"/>
  <c r="Q62" i="1"/>
  <c r="O62" i="1"/>
  <c r="I62" i="1"/>
  <c r="L62" i="1" s="1"/>
  <c r="M62" i="1" s="1"/>
  <c r="BD62" i="1" s="1"/>
  <c r="BE61" i="1"/>
  <c r="AW61" i="1"/>
  <c r="AT61" i="1"/>
  <c r="BC61" i="1" s="1"/>
  <c r="AM61" i="1"/>
  <c r="AG61" i="1"/>
  <c r="AE61" i="1"/>
  <c r="AC61" i="1"/>
  <c r="V61" i="1"/>
  <c r="Q61" i="1"/>
  <c r="O61" i="1"/>
  <c r="L61" i="1"/>
  <c r="M61" i="1" s="1"/>
  <c r="BD61" i="1" s="1"/>
  <c r="I61" i="1"/>
  <c r="BE60" i="1"/>
  <c r="BC60" i="1"/>
  <c r="AT60" i="1"/>
  <c r="AG60" i="1"/>
  <c r="AM60" i="1" s="1"/>
  <c r="AE60" i="1"/>
  <c r="AC60" i="1"/>
  <c r="Q60" i="1"/>
  <c r="V60" i="1" s="1"/>
  <c r="O60" i="1"/>
  <c r="I60" i="1"/>
  <c r="L60" i="1" s="1"/>
  <c r="M60" i="1" s="1"/>
  <c r="BE59" i="1"/>
  <c r="BC59" i="1"/>
  <c r="AT59" i="1"/>
  <c r="AG59" i="1"/>
  <c r="AM59" i="1" s="1"/>
  <c r="AE59" i="1"/>
  <c r="AC59" i="1"/>
  <c r="V59" i="1"/>
  <c r="Q59" i="1"/>
  <c r="O59" i="1"/>
  <c r="BD59" i="1" s="1"/>
  <c r="I59" i="1"/>
  <c r="L59" i="1" s="1"/>
  <c r="M59" i="1" s="1"/>
  <c r="BE58" i="1"/>
  <c r="AT58" i="1"/>
  <c r="BC58" i="1" s="1"/>
  <c r="AE58" i="1"/>
  <c r="AG58" i="1" s="1"/>
  <c r="AM58" i="1" s="1"/>
  <c r="AC58" i="1"/>
  <c r="Q58" i="1"/>
  <c r="V58" i="1" s="1"/>
  <c r="O58" i="1"/>
  <c r="M58" i="1"/>
  <c r="L58" i="1"/>
  <c r="I58" i="1"/>
  <c r="BE57" i="1"/>
  <c r="BC57" i="1"/>
  <c r="AT57" i="1"/>
  <c r="AM57" i="1"/>
  <c r="AG57" i="1"/>
  <c r="AE57" i="1"/>
  <c r="AC57" i="1"/>
  <c r="V57" i="1"/>
  <c r="Q57" i="1"/>
  <c r="O57" i="1"/>
  <c r="M57" i="1"/>
  <c r="BD57" i="1" s="1"/>
  <c r="L57" i="1"/>
  <c r="I57" i="1"/>
  <c r="BE56" i="1"/>
  <c r="BC56" i="1"/>
  <c r="AT56" i="1"/>
  <c r="AM56" i="1"/>
  <c r="AG56" i="1"/>
  <c r="AE56" i="1"/>
  <c r="AC56" i="1"/>
  <c r="Q56" i="1"/>
  <c r="V56" i="1" s="1"/>
  <c r="O56" i="1"/>
  <c r="L56" i="1"/>
  <c r="M56" i="1" s="1"/>
  <c r="I56" i="1"/>
  <c r="BE55" i="1"/>
  <c r="AT55" i="1"/>
  <c r="BC55" i="1" s="1"/>
  <c r="AE55" i="1"/>
  <c r="AG55" i="1" s="1"/>
  <c r="AM55" i="1" s="1"/>
  <c r="AC55" i="1"/>
  <c r="Q55" i="1"/>
  <c r="V55" i="1" s="1"/>
  <c r="O55" i="1"/>
  <c r="I55" i="1"/>
  <c r="L55" i="1" s="1"/>
  <c r="M55" i="1" s="1"/>
  <c r="BE54" i="1"/>
  <c r="BC54" i="1"/>
  <c r="AT54" i="1"/>
  <c r="AE54" i="1"/>
  <c r="AG54" i="1" s="1"/>
  <c r="AM54" i="1" s="1"/>
  <c r="AC54" i="1"/>
  <c r="V54" i="1"/>
  <c r="Q54" i="1"/>
  <c r="O54" i="1"/>
  <c r="I54" i="1"/>
  <c r="L54" i="1" s="1"/>
  <c r="M54" i="1" s="1"/>
  <c r="BD54" i="1" s="1"/>
  <c r="BE53" i="1"/>
  <c r="AT53" i="1"/>
  <c r="BC53" i="1" s="1"/>
  <c r="AG53" i="1"/>
  <c r="AM53" i="1" s="1"/>
  <c r="AE53" i="1"/>
  <c r="AC53" i="1"/>
  <c r="V53" i="1"/>
  <c r="Q53" i="1"/>
  <c r="O53" i="1"/>
  <c r="I53" i="1"/>
  <c r="L53" i="1" s="1"/>
  <c r="M53" i="1" s="1"/>
  <c r="BD53" i="1" s="1"/>
  <c r="BE52" i="1"/>
  <c r="BC52" i="1"/>
  <c r="AT52" i="1"/>
  <c r="AG52" i="1"/>
  <c r="AM52" i="1" s="1"/>
  <c r="AE52" i="1"/>
  <c r="AC52" i="1"/>
  <c r="V52" i="1"/>
  <c r="Q52" i="1"/>
  <c r="O52" i="1"/>
  <c r="I52" i="1"/>
  <c r="L52" i="1" s="1"/>
  <c r="M52" i="1" s="1"/>
  <c r="BD52" i="1" s="1"/>
  <c r="BE51" i="1"/>
  <c r="BC51" i="1"/>
  <c r="AT51" i="1"/>
  <c r="AE51" i="1"/>
  <c r="AG51" i="1" s="1"/>
  <c r="AM51" i="1" s="1"/>
  <c r="AC51" i="1"/>
  <c r="Q51" i="1"/>
  <c r="V51" i="1" s="1"/>
  <c r="O51" i="1"/>
  <c r="I51" i="1"/>
  <c r="L51" i="1" s="1"/>
  <c r="M51" i="1" s="1"/>
  <c r="BE50" i="1"/>
  <c r="AT50" i="1"/>
  <c r="BC50" i="1" s="1"/>
  <c r="AE50" i="1"/>
  <c r="AG50" i="1" s="1"/>
  <c r="AM50" i="1" s="1"/>
  <c r="AC50" i="1"/>
  <c r="V50" i="1"/>
  <c r="Q50" i="1"/>
  <c r="O50" i="1"/>
  <c r="M50" i="1"/>
  <c r="BD50" i="1" s="1"/>
  <c r="L50" i="1"/>
  <c r="I50" i="1"/>
  <c r="BE49" i="1"/>
  <c r="BC49" i="1"/>
  <c r="AT49" i="1"/>
  <c r="AM49" i="1"/>
  <c r="AG49" i="1"/>
  <c r="AE49" i="1"/>
  <c r="AC49" i="1"/>
  <c r="Q49" i="1"/>
  <c r="V49" i="1" s="1"/>
  <c r="O49" i="1"/>
  <c r="BD49" i="1" s="1"/>
  <c r="M49" i="1"/>
  <c r="L49" i="1"/>
  <c r="I49" i="1"/>
  <c r="BE48" i="1"/>
  <c r="AT48" i="1"/>
  <c r="BC48" i="1" s="1"/>
  <c r="AG48" i="1"/>
  <c r="AM48" i="1" s="1"/>
  <c r="AE48" i="1"/>
  <c r="AC48" i="1"/>
  <c r="V48" i="1"/>
  <c r="Q48" i="1"/>
  <c r="O48" i="1"/>
  <c r="I48" i="1"/>
  <c r="L48" i="1" s="1"/>
  <c r="M48" i="1" s="1"/>
  <c r="BD48" i="1" s="1"/>
  <c r="BE47" i="1"/>
  <c r="BC47" i="1"/>
  <c r="AT47" i="1"/>
  <c r="AE47" i="1"/>
  <c r="AG47" i="1" s="1"/>
  <c r="AM47" i="1" s="1"/>
  <c r="AC47" i="1"/>
  <c r="Q47" i="1"/>
  <c r="V47" i="1" s="1"/>
  <c r="O47" i="1"/>
  <c r="L47" i="1"/>
  <c r="M47" i="1" s="1"/>
  <c r="BD47" i="1" s="1"/>
  <c r="I47" i="1"/>
  <c r="BE46" i="1"/>
  <c r="AT46" i="1"/>
  <c r="BC46" i="1" s="1"/>
  <c r="AE46" i="1"/>
  <c r="AG46" i="1" s="1"/>
  <c r="AM46" i="1" s="1"/>
  <c r="AC46" i="1"/>
  <c r="V46" i="1"/>
  <c r="Q46" i="1"/>
  <c r="O46" i="1"/>
  <c r="M46" i="1"/>
  <c r="L46" i="1"/>
  <c r="I46" i="1"/>
  <c r="BE45" i="1"/>
  <c r="AT45" i="1"/>
  <c r="BC45" i="1" s="1"/>
  <c r="AE45" i="1"/>
  <c r="AG45" i="1" s="1"/>
  <c r="AM45" i="1" s="1"/>
  <c r="AC45" i="1"/>
  <c r="V45" i="1"/>
  <c r="Q45" i="1"/>
  <c r="O45" i="1"/>
  <c r="L45" i="1"/>
  <c r="M45" i="1" s="1"/>
  <c r="I45" i="1"/>
  <c r="BE44" i="1"/>
  <c r="BC44" i="1"/>
  <c r="AT44" i="1"/>
  <c r="AG44" i="1"/>
  <c r="AM44" i="1" s="1"/>
  <c r="AE44" i="1"/>
  <c r="AC44" i="1"/>
  <c r="V44" i="1"/>
  <c r="Q44" i="1"/>
  <c r="O44" i="1"/>
  <c r="I44" i="1"/>
  <c r="L44" i="1" s="1"/>
  <c r="M44" i="1" s="1"/>
  <c r="BD44" i="1" s="1"/>
  <c r="BE43" i="1"/>
  <c r="BC43" i="1"/>
  <c r="AT43" i="1"/>
  <c r="AG43" i="1"/>
  <c r="AM43" i="1" s="1"/>
  <c r="AE43" i="1"/>
  <c r="AC43" i="1"/>
  <c r="V43" i="1"/>
  <c r="Q43" i="1"/>
  <c r="O43" i="1"/>
  <c r="BD43" i="1" s="1"/>
  <c r="I43" i="1"/>
  <c r="L43" i="1" s="1"/>
  <c r="M43" i="1" s="1"/>
  <c r="BE42" i="1"/>
  <c r="AT42" i="1"/>
  <c r="BC42" i="1" s="1"/>
  <c r="AE42" i="1"/>
  <c r="AG42" i="1" s="1"/>
  <c r="AM42" i="1" s="1"/>
  <c r="AC42" i="1"/>
  <c r="V42" i="1"/>
  <c r="Q42" i="1"/>
  <c r="O42" i="1"/>
  <c r="M42" i="1"/>
  <c r="BD42" i="1" s="1"/>
  <c r="L42" i="1"/>
  <c r="I42" i="1"/>
  <c r="BE41" i="1"/>
  <c r="AT41" i="1"/>
  <c r="BC41" i="1" s="1"/>
  <c r="AM41" i="1"/>
  <c r="AG41" i="1"/>
  <c r="AE41" i="1"/>
  <c r="AC41" i="1"/>
  <c r="V41" i="1"/>
  <c r="BD41" i="1" s="1"/>
  <c r="Q41" i="1"/>
  <c r="O41" i="1"/>
  <c r="M41" i="1"/>
  <c r="L41" i="1"/>
  <c r="I41" i="1"/>
  <c r="BE40" i="1"/>
  <c r="BC40" i="1"/>
  <c r="AW40" i="1"/>
  <c r="AT40" i="1"/>
  <c r="AM40" i="1"/>
  <c r="AG40" i="1"/>
  <c r="AE40" i="1"/>
  <c r="AC40" i="1"/>
  <c r="Q40" i="1"/>
  <c r="V40" i="1" s="1"/>
  <c r="O40" i="1"/>
  <c r="L40" i="1"/>
  <c r="M40" i="1" s="1"/>
  <c r="I40" i="1"/>
  <c r="BE39" i="1"/>
  <c r="AT39" i="1"/>
  <c r="BC39" i="1" s="1"/>
  <c r="AM39" i="1"/>
  <c r="AG39" i="1"/>
  <c r="AE39" i="1"/>
  <c r="AC39" i="1"/>
  <c r="Q39" i="1"/>
  <c r="V39" i="1" s="1"/>
  <c r="O39" i="1"/>
  <c r="M39" i="1"/>
  <c r="L39" i="1"/>
  <c r="I39" i="1"/>
  <c r="BE38" i="1"/>
  <c r="AT38" i="1"/>
  <c r="BC38" i="1" s="1"/>
  <c r="AG38" i="1"/>
  <c r="AM38" i="1" s="1"/>
  <c r="AE38" i="1"/>
  <c r="AC38" i="1"/>
  <c r="Q38" i="1"/>
  <c r="V38" i="1" s="1"/>
  <c r="O38" i="1"/>
  <c r="L38" i="1"/>
  <c r="M38" i="1" s="1"/>
  <c r="I38" i="1"/>
  <c r="BE37" i="1"/>
  <c r="AT37" i="1"/>
  <c r="BC37" i="1" s="1"/>
  <c r="AE37" i="1"/>
  <c r="AG37" i="1" s="1"/>
  <c r="AM37" i="1" s="1"/>
  <c r="AC37" i="1"/>
  <c r="V37" i="1"/>
  <c r="Q37" i="1"/>
  <c r="O37" i="1"/>
  <c r="I37" i="1"/>
  <c r="L37" i="1" s="1"/>
  <c r="M37" i="1" s="1"/>
  <c r="BD37" i="1" s="1"/>
  <c r="BE36" i="1"/>
  <c r="AT36" i="1"/>
  <c r="BC36" i="1" s="1"/>
  <c r="AE36" i="1"/>
  <c r="AG36" i="1" s="1"/>
  <c r="AM36" i="1" s="1"/>
  <c r="AC36" i="1"/>
  <c r="V36" i="1"/>
  <c r="Q36" i="1"/>
  <c r="O36" i="1"/>
  <c r="M36" i="1"/>
  <c r="L36" i="1"/>
  <c r="I36" i="1"/>
  <c r="BE35" i="1"/>
  <c r="AW35" i="1"/>
  <c r="AT35" i="1"/>
  <c r="BC35" i="1" s="1"/>
  <c r="AM35" i="1"/>
  <c r="AG35" i="1"/>
  <c r="AE35" i="1"/>
  <c r="AC35" i="1"/>
  <c r="V35" i="1"/>
  <c r="Q35" i="1"/>
  <c r="O35" i="1"/>
  <c r="L35" i="1"/>
  <c r="M35" i="1" s="1"/>
  <c r="BD35" i="1" s="1"/>
  <c r="I35" i="1"/>
  <c r="BE34" i="1"/>
  <c r="BC34" i="1"/>
  <c r="AT34" i="1"/>
  <c r="AG34" i="1"/>
  <c r="AM34" i="1" s="1"/>
  <c r="AE34" i="1"/>
  <c r="AC34" i="1"/>
  <c r="V34" i="1"/>
  <c r="Q34" i="1"/>
  <c r="O34" i="1"/>
  <c r="L34" i="1"/>
  <c r="M34" i="1" s="1"/>
  <c r="BD34" i="1" s="1"/>
  <c r="I34" i="1"/>
  <c r="BE33" i="1"/>
  <c r="BC33" i="1"/>
  <c r="AT33" i="1"/>
  <c r="AE33" i="1"/>
  <c r="AG33" i="1" s="1"/>
  <c r="AM33" i="1" s="1"/>
  <c r="AC33" i="1"/>
  <c r="V33" i="1"/>
  <c r="Q33" i="1"/>
  <c r="O33" i="1"/>
  <c r="I33" i="1"/>
  <c r="L33" i="1" s="1"/>
  <c r="M33" i="1" s="1"/>
  <c r="BD33" i="1" s="1"/>
  <c r="BE32" i="1"/>
  <c r="AT32" i="1"/>
  <c r="BC32" i="1" s="1"/>
  <c r="AE32" i="1"/>
  <c r="AG32" i="1" s="1"/>
  <c r="AM32" i="1" s="1"/>
  <c r="AC32" i="1"/>
  <c r="V32" i="1"/>
  <c r="Q32" i="1"/>
  <c r="O32" i="1"/>
  <c r="M32" i="1"/>
  <c r="BD32" i="1" s="1"/>
  <c r="L32" i="1"/>
  <c r="I32" i="1"/>
  <c r="BE31" i="1"/>
  <c r="AT31" i="1"/>
  <c r="BC31" i="1" s="1"/>
  <c r="AM31" i="1"/>
  <c r="AG31" i="1"/>
  <c r="AE31" i="1"/>
  <c r="AC31" i="1"/>
  <c r="Q31" i="1"/>
  <c r="V31" i="1" s="1"/>
  <c r="O31" i="1"/>
  <c r="L31" i="1"/>
  <c r="M31" i="1" s="1"/>
  <c r="I31" i="1"/>
  <c r="BE30" i="1"/>
  <c r="AT30" i="1"/>
  <c r="BC30" i="1" s="1"/>
  <c r="AG30" i="1"/>
  <c r="AM30" i="1" s="1"/>
  <c r="AE30" i="1"/>
  <c r="AC30" i="1"/>
  <c r="V30" i="1"/>
  <c r="Q30" i="1"/>
  <c r="O30" i="1"/>
  <c r="I30" i="1"/>
  <c r="L30" i="1" s="1"/>
  <c r="M30" i="1" s="1"/>
  <c r="BE29" i="1"/>
  <c r="BC29" i="1"/>
  <c r="AT29" i="1"/>
  <c r="AG29" i="1"/>
  <c r="AM29" i="1" s="1"/>
  <c r="AE29" i="1"/>
  <c r="AC29" i="1"/>
  <c r="Q29" i="1"/>
  <c r="V29" i="1" s="1"/>
  <c r="O29" i="1"/>
  <c r="M29" i="1"/>
  <c r="BD29" i="1" s="1"/>
  <c r="L29" i="1"/>
  <c r="I29" i="1"/>
  <c r="BE28" i="1"/>
  <c r="AT28" i="1"/>
  <c r="BC28" i="1" s="1"/>
  <c r="AG28" i="1"/>
  <c r="AM28" i="1" s="1"/>
  <c r="AE28" i="1"/>
  <c r="AC28" i="1"/>
  <c r="V28" i="1"/>
  <c r="Q28" i="1"/>
  <c r="O28" i="1"/>
  <c r="I28" i="1"/>
  <c r="L28" i="1" s="1"/>
  <c r="M28" i="1" s="1"/>
  <c r="BD28" i="1" s="1"/>
  <c r="BE27" i="1"/>
  <c r="AT27" i="1"/>
  <c r="BC27" i="1" s="1"/>
  <c r="AG27" i="1"/>
  <c r="AM27" i="1" s="1"/>
  <c r="AE27" i="1"/>
  <c r="AC27" i="1"/>
  <c r="V27" i="1"/>
  <c r="Q27" i="1"/>
  <c r="O27" i="1"/>
  <c r="I27" i="1"/>
  <c r="L27" i="1" s="1"/>
  <c r="M27" i="1" s="1"/>
  <c r="BE26" i="1"/>
  <c r="BC26" i="1"/>
  <c r="AT26" i="1"/>
  <c r="AE26" i="1"/>
  <c r="AG26" i="1" s="1"/>
  <c r="AM26" i="1" s="1"/>
  <c r="AC26" i="1"/>
  <c r="V26" i="1"/>
  <c r="Q26" i="1"/>
  <c r="O26" i="1"/>
  <c r="L26" i="1"/>
  <c r="M26" i="1" s="1"/>
  <c r="I26" i="1"/>
  <c r="BE25" i="1"/>
  <c r="BC25" i="1"/>
  <c r="AT25" i="1"/>
  <c r="AE25" i="1"/>
  <c r="AG25" i="1" s="1"/>
  <c r="AM25" i="1" s="1"/>
  <c r="AC25" i="1"/>
  <c r="Q25" i="1"/>
  <c r="V25" i="1" s="1"/>
  <c r="O25" i="1"/>
  <c r="M25" i="1"/>
  <c r="I25" i="1"/>
  <c r="L25" i="1" s="1"/>
  <c r="BE24" i="1"/>
  <c r="AT24" i="1"/>
  <c r="BC24" i="1" s="1"/>
  <c r="AE24" i="1"/>
  <c r="AG24" i="1" s="1"/>
  <c r="AM24" i="1" s="1"/>
  <c r="AC24" i="1"/>
  <c r="Q24" i="1"/>
  <c r="V24" i="1" s="1"/>
  <c r="O24" i="1"/>
  <c r="L24" i="1"/>
  <c r="M24" i="1" s="1"/>
  <c r="I24" i="1"/>
  <c r="BE23" i="1"/>
  <c r="BC23" i="1"/>
  <c r="AT23" i="1"/>
  <c r="AG23" i="1"/>
  <c r="AM23" i="1" s="1"/>
  <c r="AE23" i="1"/>
  <c r="AC23" i="1"/>
  <c r="V23" i="1"/>
  <c r="Q23" i="1"/>
  <c r="O23" i="1"/>
  <c r="I23" i="1"/>
  <c r="L23" i="1" s="1"/>
  <c r="M23" i="1" s="1"/>
  <c r="BD23" i="1" s="1"/>
  <c r="BE22" i="1"/>
  <c r="BC22" i="1"/>
  <c r="AT22" i="1"/>
  <c r="AE22" i="1"/>
  <c r="AG22" i="1" s="1"/>
  <c r="AM22" i="1" s="1"/>
  <c r="AC22" i="1"/>
  <c r="Q22" i="1"/>
  <c r="V22" i="1" s="1"/>
  <c r="O22" i="1"/>
  <c r="L22" i="1"/>
  <c r="M22" i="1" s="1"/>
  <c r="BD22" i="1" s="1"/>
  <c r="I22" i="1"/>
  <c r="BE21" i="1"/>
  <c r="BC21" i="1"/>
  <c r="AT21" i="1"/>
  <c r="AG21" i="1"/>
  <c r="AM21" i="1" s="1"/>
  <c r="AE21" i="1"/>
  <c r="AC21" i="1"/>
  <c r="Q21" i="1"/>
  <c r="V21" i="1" s="1"/>
  <c r="O21" i="1"/>
  <c r="M21" i="1"/>
  <c r="BD21" i="1" s="1"/>
  <c r="L21" i="1"/>
  <c r="I21" i="1"/>
  <c r="BE20" i="1"/>
  <c r="AT20" i="1"/>
  <c r="BC20" i="1" s="1"/>
  <c r="AG20" i="1"/>
  <c r="AM20" i="1" s="1"/>
  <c r="AE20" i="1"/>
  <c r="AC20" i="1"/>
  <c r="V20" i="1"/>
  <c r="Q20" i="1"/>
  <c r="O20" i="1"/>
  <c r="I20" i="1"/>
  <c r="L20" i="1" s="1"/>
  <c r="M20" i="1" s="1"/>
  <c r="BE19" i="1"/>
  <c r="AT19" i="1"/>
  <c r="BC19" i="1" s="1"/>
  <c r="AG19" i="1"/>
  <c r="AM19" i="1" s="1"/>
  <c r="AE19" i="1"/>
  <c r="AC19" i="1"/>
  <c r="V19" i="1"/>
  <c r="Q19" i="1"/>
  <c r="O19" i="1"/>
  <c r="I19" i="1"/>
  <c r="L19" i="1" s="1"/>
  <c r="M19" i="1" s="1"/>
  <c r="BE18" i="1"/>
  <c r="BC18" i="1"/>
  <c r="AT18" i="1"/>
  <c r="AE18" i="1"/>
  <c r="AG18" i="1" s="1"/>
  <c r="AM18" i="1" s="1"/>
  <c r="AC18" i="1"/>
  <c r="V18" i="1"/>
  <c r="Q18" i="1"/>
  <c r="O18" i="1"/>
  <c r="L18" i="1"/>
  <c r="M18" i="1" s="1"/>
  <c r="I18" i="1"/>
  <c r="BE17" i="1"/>
  <c r="BC17" i="1"/>
  <c r="AT17" i="1"/>
  <c r="AE17" i="1"/>
  <c r="AG17" i="1" s="1"/>
  <c r="AM17" i="1" s="1"/>
  <c r="AC17" i="1"/>
  <c r="Q17" i="1"/>
  <c r="V17" i="1" s="1"/>
  <c r="O17" i="1"/>
  <c r="M17" i="1"/>
  <c r="BD17" i="1" s="1"/>
  <c r="I17" i="1"/>
  <c r="L17" i="1" s="1"/>
  <c r="BE16" i="1"/>
  <c r="AT16" i="1"/>
  <c r="BC16" i="1" s="1"/>
  <c r="AE16" i="1"/>
  <c r="AG16" i="1" s="1"/>
  <c r="AM16" i="1" s="1"/>
  <c r="AC16" i="1"/>
  <c r="Q16" i="1"/>
  <c r="V16" i="1" s="1"/>
  <c r="O16" i="1"/>
  <c r="L16" i="1"/>
  <c r="M16" i="1" s="1"/>
  <c r="BD16" i="1" s="1"/>
  <c r="I16" i="1"/>
  <c r="BE15" i="1"/>
  <c r="BC15" i="1"/>
  <c r="AT15" i="1"/>
  <c r="AG15" i="1"/>
  <c r="AM15" i="1" s="1"/>
  <c r="AE15" i="1"/>
  <c r="AC15" i="1"/>
  <c r="V15" i="1"/>
  <c r="Q15" i="1"/>
  <c r="O15" i="1"/>
  <c r="I15" i="1"/>
  <c r="L15" i="1" s="1"/>
  <c r="M15" i="1" s="1"/>
  <c r="BE14" i="1"/>
  <c r="AT14" i="1"/>
  <c r="BC14" i="1" s="1"/>
  <c r="AE14" i="1"/>
  <c r="AG14" i="1" s="1"/>
  <c r="AM14" i="1" s="1"/>
  <c r="AC14" i="1"/>
  <c r="V14" i="1"/>
  <c r="Q14" i="1"/>
  <c r="O14" i="1"/>
  <c r="I14" i="1"/>
  <c r="L14" i="1" s="1"/>
  <c r="M14" i="1" s="1"/>
  <c r="BE13" i="1"/>
  <c r="BC13" i="1"/>
  <c r="AT13" i="1"/>
  <c r="AE13" i="1"/>
  <c r="AG13" i="1" s="1"/>
  <c r="AM13" i="1" s="1"/>
  <c r="AC13" i="1"/>
  <c r="Q13" i="1"/>
  <c r="V13" i="1" s="1"/>
  <c r="O13" i="1"/>
  <c r="L13" i="1"/>
  <c r="M13" i="1" s="1"/>
  <c r="I13" i="1"/>
  <c r="BE12" i="1"/>
  <c r="BC12" i="1"/>
  <c r="AT12" i="1"/>
  <c r="AG12" i="1"/>
  <c r="AM12" i="1" s="1"/>
  <c r="AE12" i="1"/>
  <c r="AC12" i="1"/>
  <c r="V12" i="1"/>
  <c r="Q12" i="1"/>
  <c r="O12" i="1"/>
  <c r="I12" i="1"/>
  <c r="L12" i="1" s="1"/>
  <c r="M12" i="1" s="1"/>
  <c r="BE11" i="1"/>
  <c r="AT11" i="1"/>
  <c r="BC11" i="1" s="1"/>
  <c r="AE11" i="1"/>
  <c r="AG11" i="1" s="1"/>
  <c r="AM11" i="1" s="1"/>
  <c r="AC11" i="1"/>
  <c r="Q11" i="1"/>
  <c r="V11" i="1" s="1"/>
  <c r="O11" i="1"/>
  <c r="M11" i="1"/>
  <c r="L11" i="1"/>
  <c r="I11" i="1"/>
  <c r="BE10" i="1"/>
  <c r="BC10" i="1"/>
  <c r="AT10" i="1"/>
  <c r="AM10" i="1"/>
  <c r="AG10" i="1"/>
  <c r="AE10" i="1"/>
  <c r="AC10" i="1"/>
  <c r="Q10" i="1"/>
  <c r="V10" i="1" s="1"/>
  <c r="O10" i="1"/>
  <c r="L10" i="1"/>
  <c r="M10" i="1" s="1"/>
  <c r="BD10" i="1" s="1"/>
  <c r="I10" i="1"/>
  <c r="BE9" i="1"/>
  <c r="AT9" i="1"/>
  <c r="BC9" i="1" s="1"/>
  <c r="AG9" i="1"/>
  <c r="AM9" i="1" s="1"/>
  <c r="AE9" i="1"/>
  <c r="AC9" i="1"/>
  <c r="V9" i="1"/>
  <c r="Q9" i="1"/>
  <c r="O9" i="1"/>
  <c r="I9" i="1"/>
  <c r="L9" i="1" s="1"/>
  <c r="M9" i="1" s="1"/>
  <c r="BE8" i="1"/>
  <c r="AT8" i="1"/>
  <c r="BC8" i="1" s="1"/>
  <c r="AE8" i="1"/>
  <c r="AG8" i="1" s="1"/>
  <c r="AM8" i="1" s="1"/>
  <c r="AC8" i="1"/>
  <c r="Q8" i="1"/>
  <c r="V8" i="1" s="1"/>
  <c r="O8" i="1"/>
  <c r="L8" i="1"/>
  <c r="M8" i="1" s="1"/>
  <c r="I8" i="1"/>
  <c r="BE7" i="1"/>
  <c r="BC7" i="1"/>
  <c r="AT7" i="1"/>
  <c r="AG7" i="1"/>
  <c r="AM7" i="1" s="1"/>
  <c r="AE7" i="1"/>
  <c r="AC7" i="1"/>
  <c r="V7" i="1"/>
  <c r="Q7" i="1"/>
  <c r="O7" i="1"/>
  <c r="I7" i="1"/>
  <c r="L7" i="1" s="1"/>
  <c r="M7" i="1" s="1"/>
  <c r="BE6" i="1"/>
  <c r="AT6" i="1"/>
  <c r="BC6" i="1" s="1"/>
  <c r="AE6" i="1"/>
  <c r="AG6" i="1" s="1"/>
  <c r="AM6" i="1" s="1"/>
  <c r="AC6" i="1"/>
  <c r="V6" i="1"/>
  <c r="Q6" i="1"/>
  <c r="O6" i="1"/>
  <c r="I6" i="1"/>
  <c r="L6" i="1" s="1"/>
  <c r="M6" i="1" s="1"/>
  <c r="BE5" i="1"/>
  <c r="BC5" i="1"/>
  <c r="AT5" i="1"/>
  <c r="AE5" i="1"/>
  <c r="AG5" i="1" s="1"/>
  <c r="AM5" i="1" s="1"/>
  <c r="AC5" i="1"/>
  <c r="Q5" i="1"/>
  <c r="V5" i="1" s="1"/>
  <c r="O5" i="1"/>
  <c r="L5" i="1"/>
  <c r="M5" i="1" s="1"/>
  <c r="I5" i="1"/>
  <c r="BD63" i="6" l="1"/>
  <c r="BD71" i="6"/>
  <c r="M53" i="6"/>
  <c r="BD62" i="6"/>
  <c r="BD86" i="6"/>
  <c r="BD92" i="6"/>
  <c r="BD65" i="6"/>
  <c r="BD95" i="6"/>
  <c r="BD58" i="6"/>
  <c r="BD66" i="6"/>
  <c r="BD46" i="6"/>
  <c r="BD60" i="6"/>
  <c r="BD97" i="6"/>
  <c r="BD38" i="6"/>
  <c r="BD45" i="6"/>
  <c r="BD56" i="6"/>
  <c r="BD61" i="6"/>
  <c r="BD77" i="6"/>
  <c r="BD80" i="6"/>
  <c r="BD75" i="6"/>
  <c r="BD96" i="6"/>
  <c r="BD99" i="6"/>
  <c r="M26" i="6"/>
  <c r="BD26" i="6" s="1"/>
  <c r="BD68" i="6"/>
  <c r="BD76" i="6"/>
  <c r="BD84" i="6"/>
  <c r="BD42" i="6"/>
  <c r="BD40" i="6"/>
  <c r="BD33" i="6"/>
  <c r="BD52" i="6"/>
  <c r="BD55" i="6"/>
  <c r="BD57" i="6"/>
  <c r="BD70" i="6"/>
  <c r="BD83" i="6"/>
  <c r="BD85" i="6"/>
  <c r="BD88" i="6"/>
  <c r="BD98" i="6"/>
  <c r="M18" i="6"/>
  <c r="BD18" i="6" s="1"/>
  <c r="BD32" i="6"/>
  <c r="BD78" i="6"/>
  <c r="BD91" i="6"/>
  <c r="BD93" i="6"/>
  <c r="M7" i="6"/>
  <c r="BD7" i="6" s="1"/>
  <c r="M19" i="6"/>
  <c r="BD19" i="6" s="1"/>
  <c r="M27" i="6"/>
  <c r="BD27" i="6" s="1"/>
  <c r="BD73" i="6"/>
  <c r="M11" i="6"/>
  <c r="BD11" i="6" s="1"/>
  <c r="M24" i="6"/>
  <c r="BD24" i="6" s="1"/>
  <c r="BD50" i="6"/>
  <c r="M20" i="6"/>
  <c r="BD20" i="6" s="1"/>
  <c r="BD49" i="6"/>
  <c r="BD74" i="6"/>
  <c r="BD79" i="6"/>
  <c r="BD81" i="6"/>
  <c r="BD12" i="6"/>
  <c r="BD14" i="6"/>
  <c r="M21" i="6"/>
  <c r="BD21" i="6" s="1"/>
  <c r="M25" i="6"/>
  <c r="BD25" i="6" s="1"/>
  <c r="M28" i="6"/>
  <c r="BD28" i="6" s="1"/>
  <c r="BD31" i="6"/>
  <c r="BD48" i="6"/>
  <c r="BD59" i="6"/>
  <c r="BD64" i="6"/>
  <c r="BD82" i="6"/>
  <c r="BD87" i="6"/>
  <c r="BD89" i="6"/>
  <c r="M6" i="6"/>
  <c r="BD6" i="6" s="1"/>
  <c r="M8" i="6"/>
  <c r="BD8" i="6" s="1"/>
  <c r="M10" i="6"/>
  <c r="BD10" i="6" s="1"/>
  <c r="BD67" i="6"/>
  <c r="BD69" i="6"/>
  <c r="BD72" i="6"/>
  <c r="BD90" i="6"/>
  <c r="BD81" i="3"/>
  <c r="M22" i="6"/>
  <c r="BD22" i="6" s="1"/>
  <c r="M29" i="6"/>
  <c r="BD29" i="6" s="1"/>
  <c r="BD12" i="1"/>
  <c r="BD19" i="1"/>
  <c r="BD30" i="1"/>
  <c r="BD38" i="1"/>
  <c r="BD55" i="1"/>
  <c r="BD56" i="1"/>
  <c r="BD25" i="2"/>
  <c r="BD6" i="1"/>
  <c r="BD20" i="1"/>
  <c r="BD24" i="1"/>
  <c r="BD25" i="1"/>
  <c r="BD9" i="2"/>
  <c r="BD5" i="1"/>
  <c r="BD11" i="1"/>
  <c r="BD31" i="1"/>
  <c r="BD39" i="1"/>
  <c r="BD45" i="1"/>
  <c r="BD60" i="1"/>
  <c r="BD7" i="1"/>
  <c r="BF59" i="1" s="1"/>
  <c r="BD18" i="1"/>
  <c r="BF18" i="1" s="1"/>
  <c r="BD9" i="1"/>
  <c r="BD13" i="1"/>
  <c r="BD14" i="1"/>
  <c r="BD15" i="1"/>
  <c r="BD27" i="1"/>
  <c r="BD8" i="1"/>
  <c r="BF8" i="1" s="1"/>
  <c r="BD40" i="1"/>
  <c r="BF61" i="1"/>
  <c r="BD26" i="1"/>
  <c r="BF26" i="1" s="1"/>
  <c r="BD10" i="3"/>
  <c r="BD51" i="1"/>
  <c r="BD6" i="3"/>
  <c r="BD17" i="2"/>
  <c r="BF52" i="2" s="1"/>
  <c r="BD22" i="2"/>
  <c r="BD34" i="2"/>
  <c r="BD25" i="3"/>
  <c r="BD26" i="3"/>
  <c r="BD31" i="3"/>
  <c r="BD63" i="1"/>
  <c r="BD41" i="2"/>
  <c r="BD53" i="2"/>
  <c r="BF53" i="2" s="1"/>
  <c r="BD15" i="3"/>
  <c r="BD8" i="2"/>
  <c r="BD24" i="2"/>
  <c r="BD27" i="2"/>
  <c r="BD31" i="2"/>
  <c r="BD42" i="2"/>
  <c r="BF42" i="2" s="1"/>
  <c r="BD54" i="2"/>
  <c r="BD16" i="3"/>
  <c r="BD84" i="3"/>
  <c r="BD11" i="2"/>
  <c r="BD18" i="2"/>
  <c r="BD21" i="2"/>
  <c r="BD8" i="3"/>
  <c r="BD9" i="3"/>
  <c r="BF64" i="3" s="1"/>
  <c r="BD11" i="3"/>
  <c r="BD17" i="3"/>
  <c r="BD23" i="3"/>
  <c r="BD28" i="3"/>
  <c r="BD42" i="3"/>
  <c r="BD93" i="3"/>
  <c r="BD46" i="1"/>
  <c r="BD69" i="1"/>
  <c r="BD5" i="2"/>
  <c r="BF35" i="2" s="1"/>
  <c r="BD32" i="2"/>
  <c r="BD46" i="2"/>
  <c r="BF46" i="2" s="1"/>
  <c r="BD47" i="2"/>
  <c r="BD5" i="3"/>
  <c r="BF19" i="3" s="1"/>
  <c r="BD52" i="3"/>
  <c r="BD36" i="1"/>
  <c r="BD40" i="2"/>
  <c r="BD58" i="1"/>
  <c r="BD66" i="1"/>
  <c r="BD15" i="2"/>
  <c r="BD33" i="2"/>
  <c r="BD38" i="2"/>
  <c r="BD43" i="2"/>
  <c r="BD12" i="3"/>
  <c r="BD13" i="3"/>
  <c r="BD33" i="3"/>
  <c r="BD34" i="3"/>
  <c r="BD97" i="3"/>
  <c r="BD8" i="4"/>
  <c r="BF24" i="4" s="1"/>
  <c r="BD53" i="3"/>
  <c r="BD67" i="3"/>
  <c r="BD82" i="3"/>
  <c r="BD85" i="3"/>
  <c r="BD91" i="3"/>
  <c r="BD96" i="3"/>
  <c r="BD37" i="3"/>
  <c r="BD83" i="3"/>
  <c r="BD10" i="4"/>
  <c r="BD21" i="3"/>
  <c r="BD30" i="3"/>
  <c r="BD35" i="3"/>
  <c r="BD45" i="3"/>
  <c r="BD57" i="3"/>
  <c r="BD65" i="3"/>
  <c r="BD71" i="3"/>
  <c r="BD73" i="3"/>
  <c r="BD43" i="3"/>
  <c r="BD54" i="3"/>
  <c r="BD58" i="3"/>
  <c r="BD74" i="3"/>
  <c r="BD87" i="3"/>
  <c r="BD13" i="4"/>
  <c r="BD61" i="3"/>
  <c r="BD89" i="3"/>
  <c r="BD94" i="3"/>
  <c r="BD98" i="3"/>
  <c r="BF98" i="3" s="1"/>
  <c r="BD48" i="2"/>
  <c r="BD22" i="3"/>
  <c r="BD38" i="3"/>
  <c r="BD49" i="3"/>
  <c r="BD59" i="3"/>
  <c r="BD7" i="3"/>
  <c r="BF50" i="3" s="1"/>
  <c r="BD29" i="3"/>
  <c r="BF29" i="3" s="1"/>
  <c r="BD46" i="3"/>
  <c r="BD72" i="3"/>
  <c r="BD95" i="3"/>
  <c r="BD14" i="4"/>
  <c r="BD25" i="5"/>
  <c r="BD9" i="5"/>
  <c r="BD17" i="5"/>
  <c r="BD33" i="5"/>
  <c r="BD6" i="5"/>
  <c r="BF27" i="5" s="1"/>
  <c r="BD29" i="4"/>
  <c r="BD35" i="4"/>
  <c r="BD11" i="5"/>
  <c r="BD19" i="5"/>
  <c r="BD7" i="5"/>
  <c r="BD20" i="5"/>
  <c r="BD24" i="5"/>
  <c r="BF5" i="5" s="1"/>
  <c r="BD36" i="5"/>
  <c r="BF36" i="5" s="1"/>
  <c r="BD38" i="4"/>
  <c r="BD14" i="5"/>
  <c r="BD15" i="5"/>
  <c r="BF26" i="5" s="1"/>
  <c r="L19" i="4"/>
  <c r="M19" i="4" s="1"/>
  <c r="BD19" i="4" s="1"/>
  <c r="M13" i="6"/>
  <c r="BD13" i="6" s="1"/>
  <c r="M15" i="6"/>
  <c r="BD15" i="6" s="1"/>
  <c r="BD23" i="6"/>
  <c r="BD29" i="5"/>
  <c r="L18" i="4"/>
  <c r="M18" i="4" s="1"/>
  <c r="BD18" i="4" s="1"/>
  <c r="L22" i="4"/>
  <c r="M22" i="4" s="1"/>
  <c r="BD22" i="4" s="1"/>
  <c r="BD34" i="5"/>
  <c r="BF34" i="5" s="1"/>
  <c r="M5" i="6"/>
  <c r="BD5" i="6" s="1"/>
  <c r="M16" i="6"/>
  <c r="BD16" i="6" s="1"/>
  <c r="BD32" i="5"/>
  <c r="L21" i="4"/>
  <c r="M21" i="4" s="1"/>
  <c r="BD21" i="4" s="1"/>
  <c r="BD21" i="5"/>
  <c r="BD30" i="5"/>
  <c r="BD28" i="5"/>
  <c r="M17" i="6"/>
  <c r="BD17" i="6" s="1"/>
  <c r="L20" i="4"/>
  <c r="M20" i="4" s="1"/>
  <c r="BD20" i="4" s="1"/>
  <c r="BF20" i="4" s="1"/>
  <c r="BD13" i="5"/>
  <c r="M9" i="6"/>
  <c r="BD9" i="6" s="1"/>
  <c r="BD41" i="6"/>
  <c r="BD39" i="6"/>
  <c r="BD54" i="6"/>
  <c r="BD37" i="6"/>
  <c r="BD51" i="6"/>
  <c r="BD30" i="6"/>
  <c r="BD34" i="6"/>
  <c r="BD43" i="6"/>
  <c r="BD94" i="6"/>
  <c r="BD44" i="6"/>
  <c r="BD35" i="6"/>
  <c r="BD53" i="6"/>
  <c r="BD36" i="6"/>
  <c r="BD47" i="6"/>
  <c r="BF18" i="6" l="1"/>
  <c r="BF99" i="6"/>
  <c r="BF25" i="6"/>
  <c r="BF36" i="6"/>
  <c r="BF76" i="6"/>
  <c r="BF58" i="6"/>
  <c r="BF19" i="6"/>
  <c r="BF12" i="5"/>
  <c r="BF9" i="4"/>
  <c r="BF84" i="3"/>
  <c r="BF35" i="1"/>
  <c r="BF74" i="6"/>
  <c r="BF29" i="6"/>
  <c r="BF26" i="4"/>
  <c r="BF8" i="3"/>
  <c r="BF53" i="1"/>
  <c r="BF49" i="6"/>
  <c r="BF39" i="2"/>
  <c r="BF68" i="6"/>
  <c r="BF40" i="2"/>
  <c r="BF31" i="3"/>
  <c r="BF31" i="1"/>
  <c r="BF18" i="4"/>
  <c r="BF95" i="3"/>
  <c r="BF43" i="2"/>
  <c r="BF62" i="3"/>
  <c r="BF39" i="3"/>
  <c r="BF64" i="1"/>
  <c r="BF11" i="1"/>
  <c r="BF19" i="2"/>
  <c r="BF29" i="1"/>
  <c r="BF54" i="1"/>
  <c r="BF73" i="6"/>
  <c r="BF8" i="6"/>
  <c r="BF16" i="5"/>
  <c r="BF8" i="4"/>
  <c r="BF31" i="4"/>
  <c r="BF82" i="6"/>
  <c r="BF24" i="5"/>
  <c r="BF94" i="3"/>
  <c r="BF103" i="3"/>
  <c r="BF41" i="2"/>
  <c r="BF25" i="2"/>
  <c r="BF67" i="6"/>
  <c r="BF12" i="6"/>
  <c r="BF92" i="6"/>
  <c r="BF89" i="3"/>
  <c r="BF27" i="2"/>
  <c r="BF22" i="6"/>
  <c r="BF43" i="1"/>
  <c r="BF77" i="6"/>
  <c r="BF62" i="6"/>
  <c r="BF59" i="6"/>
  <c r="BF30" i="5"/>
  <c r="BF11" i="6"/>
  <c r="BF35" i="5"/>
  <c r="BF79" i="3"/>
  <c r="BF61" i="3"/>
  <c r="BF43" i="3"/>
  <c r="BF30" i="3"/>
  <c r="BF91" i="3"/>
  <c r="BF77" i="3"/>
  <c r="BF38" i="2"/>
  <c r="BF104" i="3"/>
  <c r="BF69" i="1"/>
  <c r="BF41" i="3"/>
  <c r="BF18" i="2"/>
  <c r="BF51" i="3"/>
  <c r="BF24" i="2"/>
  <c r="BF63" i="3"/>
  <c r="BF6" i="2"/>
  <c r="BF25" i="3"/>
  <c r="BF6" i="3"/>
  <c r="BF24" i="3"/>
  <c r="BF48" i="1"/>
  <c r="BF23" i="1"/>
  <c r="BF50" i="1"/>
  <c r="BF27" i="1"/>
  <c r="BF17" i="1"/>
  <c r="BF5" i="1"/>
  <c r="BF25" i="1"/>
  <c r="BF7" i="2"/>
  <c r="BF44" i="1"/>
  <c r="BF10" i="5"/>
  <c r="BF74" i="3"/>
  <c r="BF12" i="3"/>
  <c r="BF92" i="3"/>
  <c r="BF90" i="3"/>
  <c r="BF36" i="3"/>
  <c r="BF20" i="2"/>
  <c r="BF69" i="6"/>
  <c r="BF48" i="6"/>
  <c r="BF29" i="4"/>
  <c r="BF58" i="3"/>
  <c r="BF97" i="3"/>
  <c r="BF47" i="3"/>
  <c r="BF75" i="3"/>
  <c r="BF44" i="3"/>
  <c r="BF57" i="1"/>
  <c r="BF62" i="1"/>
  <c r="BF39" i="6"/>
  <c r="BF20" i="5"/>
  <c r="BF14" i="6"/>
  <c r="BF69" i="3"/>
  <c r="BF86" i="3"/>
  <c r="BF5" i="2"/>
  <c r="BF37" i="2"/>
  <c r="BF63" i="1"/>
  <c r="BF49" i="1"/>
  <c r="BF57" i="6"/>
  <c r="BF51" i="6"/>
  <c r="BF41" i="6"/>
  <c r="BF31" i="6"/>
  <c r="BF32" i="5"/>
  <c r="BF78" i="6"/>
  <c r="BF85" i="6"/>
  <c r="BF8" i="5"/>
  <c r="BF17" i="5"/>
  <c r="BF36" i="4"/>
  <c r="BF59" i="3"/>
  <c r="BF75" i="6"/>
  <c r="BF44" i="6"/>
  <c r="BF52" i="6"/>
  <c r="BF98" i="6"/>
  <c r="BF37" i="6"/>
  <c r="BF38" i="6"/>
  <c r="BF28" i="6"/>
  <c r="BF21" i="5"/>
  <c r="BF65" i="6"/>
  <c r="BF32" i="6"/>
  <c r="BF83" i="6"/>
  <c r="BF19" i="4"/>
  <c r="BF7" i="5"/>
  <c r="BF9" i="5"/>
  <c r="BF33" i="4"/>
  <c r="BF25" i="4"/>
  <c r="BF76" i="3"/>
  <c r="BF49" i="3"/>
  <c r="BF17" i="4"/>
  <c r="BF12" i="4"/>
  <c r="BF21" i="3"/>
  <c r="BF85" i="3"/>
  <c r="BF68" i="3"/>
  <c r="BF33" i="2"/>
  <c r="BF52" i="3"/>
  <c r="BF16" i="2"/>
  <c r="BF28" i="3"/>
  <c r="BF11" i="2"/>
  <c r="BF20" i="3"/>
  <c r="BF8" i="2"/>
  <c r="BF55" i="3"/>
  <c r="BF99" i="3"/>
  <c r="BF18" i="3"/>
  <c r="BF67" i="1"/>
  <c r="BF10" i="3"/>
  <c r="BF47" i="1"/>
  <c r="BF45" i="2"/>
  <c r="BF41" i="1"/>
  <c r="BF15" i="1"/>
  <c r="BF50" i="2"/>
  <c r="BF26" i="2"/>
  <c r="BF24" i="1"/>
  <c r="BF56" i="1"/>
  <c r="BF27" i="3"/>
  <c r="BF37" i="1"/>
  <c r="BF89" i="6"/>
  <c r="BF22" i="4"/>
  <c r="BF39" i="4"/>
  <c r="BF32" i="2"/>
  <c r="BF70" i="3"/>
  <c r="BF36" i="2"/>
  <c r="BF84" i="6"/>
  <c r="BF46" i="6"/>
  <c r="BF33" i="5"/>
  <c r="BF96" i="3"/>
  <c r="BF21" i="2"/>
  <c r="BF28" i="2"/>
  <c r="BF96" i="6"/>
  <c r="BF17" i="6"/>
  <c r="BF55" i="6"/>
  <c r="BF15" i="5"/>
  <c r="BF31" i="5"/>
  <c r="BF23" i="5"/>
  <c r="BF7" i="6"/>
  <c r="BF27" i="4"/>
  <c r="BF14" i="4"/>
  <c r="BF72" i="3"/>
  <c r="BF38" i="3"/>
  <c r="BF16" i="4"/>
  <c r="BF73" i="3"/>
  <c r="BF10" i="4"/>
  <c r="BF82" i="3"/>
  <c r="BF34" i="3"/>
  <c r="BF15" i="2"/>
  <c r="BF48" i="3"/>
  <c r="BF46" i="1"/>
  <c r="BF23" i="3"/>
  <c r="BF11" i="4"/>
  <c r="BF16" i="3"/>
  <c r="BF40" i="3"/>
  <c r="BF88" i="3"/>
  <c r="BF14" i="3"/>
  <c r="BF51" i="1"/>
  <c r="BF49" i="2"/>
  <c r="BF42" i="1"/>
  <c r="BF29" i="2"/>
  <c r="BF40" i="1"/>
  <c r="BF14" i="1"/>
  <c r="BF60" i="1"/>
  <c r="BF14" i="2"/>
  <c r="BF20" i="1"/>
  <c r="BF55" i="1"/>
  <c r="BF34" i="1"/>
  <c r="BF30" i="6"/>
  <c r="BF45" i="6"/>
  <c r="BF35" i="4"/>
  <c r="BF57" i="3"/>
  <c r="BF9" i="3"/>
  <c r="BF70" i="1"/>
  <c r="BF29" i="5"/>
  <c r="BF102" i="3"/>
  <c r="BF7" i="1"/>
  <c r="BF64" i="6"/>
  <c r="BF27" i="6"/>
  <c r="BF6" i="6"/>
  <c r="BF54" i="3"/>
  <c r="BF42" i="3"/>
  <c r="BF66" i="3"/>
  <c r="BF52" i="1"/>
  <c r="BF70" i="6"/>
  <c r="BF93" i="6"/>
  <c r="BF21" i="4"/>
  <c r="BF53" i="6"/>
  <c r="BF40" i="6"/>
  <c r="BF88" i="6"/>
  <c r="BF28" i="5"/>
  <c r="BF60" i="6"/>
  <c r="BF24" i="6"/>
  <c r="BF42" i="6"/>
  <c r="BF14" i="5"/>
  <c r="BF19" i="5"/>
  <c r="BF18" i="5"/>
  <c r="BF25" i="5"/>
  <c r="BF23" i="4"/>
  <c r="BF32" i="4"/>
  <c r="BF22" i="3"/>
  <c r="BF13" i="4"/>
  <c r="BF71" i="3"/>
  <c r="BF83" i="3"/>
  <c r="BF67" i="3"/>
  <c r="BF33" i="3"/>
  <c r="BF66" i="1"/>
  <c r="BF5" i="3"/>
  <c r="BF56" i="3"/>
  <c r="BF5" i="4"/>
  <c r="BF17" i="3"/>
  <c r="BF7" i="4"/>
  <c r="BF54" i="2"/>
  <c r="BF28" i="4"/>
  <c r="BF32" i="3"/>
  <c r="BF81" i="3"/>
  <c r="BF34" i="2"/>
  <c r="BF6" i="4"/>
  <c r="BF44" i="2"/>
  <c r="BF33" i="1"/>
  <c r="BF12" i="2"/>
  <c r="BF28" i="1"/>
  <c r="BF13" i="1"/>
  <c r="BF45" i="1"/>
  <c r="BF10" i="2"/>
  <c r="BF6" i="1"/>
  <c r="BF38" i="1"/>
  <c r="BF30" i="2"/>
  <c r="BF13" i="2"/>
  <c r="BF34" i="4"/>
  <c r="BF17" i="2"/>
  <c r="BF19" i="1"/>
  <c r="BF54" i="6"/>
  <c r="BF15" i="6"/>
  <c r="BF7" i="3"/>
  <c r="BF45" i="3"/>
  <c r="BF31" i="2"/>
  <c r="BF33" i="6"/>
  <c r="BF10" i="1"/>
  <c r="BF12" i="1"/>
  <c r="BF72" i="6"/>
  <c r="BF61" i="6"/>
  <c r="BF13" i="6"/>
  <c r="BF30" i="4"/>
  <c r="BF35" i="3"/>
  <c r="BF36" i="1"/>
  <c r="BF26" i="3"/>
  <c r="BF65" i="1"/>
  <c r="BF90" i="6"/>
  <c r="BF43" i="6"/>
  <c r="BF97" i="6"/>
  <c r="BF21" i="6"/>
  <c r="BF50" i="6"/>
  <c r="BF26" i="6"/>
  <c r="BF80" i="6"/>
  <c r="BF94" i="6"/>
  <c r="BF91" i="6"/>
  <c r="BF9" i="6"/>
  <c r="BF16" i="6"/>
  <c r="BF47" i="6"/>
  <c r="BF35" i="6"/>
  <c r="BF81" i="6"/>
  <c r="BF34" i="6"/>
  <c r="BF86" i="6"/>
  <c r="BF66" i="6"/>
  <c r="BF13" i="5"/>
  <c r="BF79" i="6"/>
  <c r="BF56" i="6"/>
  <c r="BF71" i="6"/>
  <c r="BF95" i="6"/>
  <c r="BF63" i="6"/>
  <c r="BF5" i="6"/>
  <c r="BF87" i="6"/>
  <c r="BF10" i="6"/>
  <c r="BF20" i="6"/>
  <c r="BF23" i="6"/>
  <c r="BF38" i="4"/>
  <c r="BF11" i="5"/>
  <c r="BF6" i="5"/>
  <c r="BF22" i="5"/>
  <c r="BF15" i="4"/>
  <c r="BF37" i="4"/>
  <c r="BF46" i="3"/>
  <c r="BF48" i="2"/>
  <c r="BF87" i="3"/>
  <c r="BF65" i="3"/>
  <c r="BF37" i="3"/>
  <c r="BF53" i="3"/>
  <c r="BF13" i="3"/>
  <c r="BF58" i="1"/>
  <c r="BF47" i="2"/>
  <c r="BF93" i="3"/>
  <c r="BF11" i="3"/>
  <c r="BF101" i="3"/>
  <c r="BF51" i="2"/>
  <c r="BF100" i="3"/>
  <c r="BF15" i="3"/>
  <c r="BF78" i="3"/>
  <c r="BF22" i="2"/>
  <c r="BF80" i="3"/>
  <c r="BF60" i="3"/>
  <c r="BF32" i="1"/>
  <c r="BF68" i="1"/>
  <c r="BF21" i="1"/>
  <c r="BF9" i="1"/>
  <c r="BF39" i="1"/>
  <c r="BF9" i="2"/>
  <c r="BF16" i="1"/>
  <c r="BF30" i="1"/>
  <c r="BF23" i="2"/>
  <c r="BF22" i="1"/>
</calcChain>
</file>

<file path=xl/sharedStrings.xml><?xml version="1.0" encoding="utf-8"?>
<sst xmlns="http://schemas.openxmlformats.org/spreadsheetml/2006/main" count="2927" uniqueCount="1244">
  <si>
    <t>班级</t>
  </si>
  <si>
    <t>姓名</t>
  </si>
  <si>
    <t>学号</t>
  </si>
  <si>
    <t>德育素质（10分）</t>
  </si>
  <si>
    <t>总分</t>
  </si>
  <si>
    <t>智育素质分（60分）</t>
  </si>
  <si>
    <r>
      <rPr>
        <b/>
        <sz val="10"/>
        <rFont val="宋体"/>
        <family val="3"/>
        <charset val="134"/>
      </rPr>
      <t>体育素质分</t>
    </r>
    <r>
      <rPr>
        <b/>
        <sz val="10"/>
        <color rgb="FF000000"/>
        <rFont val="宋体"/>
        <family val="3"/>
        <charset val="134"/>
      </rPr>
      <t>（8分）</t>
    </r>
  </si>
  <si>
    <t>美育素质分（5分）</t>
  </si>
  <si>
    <t>劳育素质分（5分）</t>
  </si>
  <si>
    <t>创新与实践素质分（12分）</t>
  </si>
  <si>
    <t>综合分总分</t>
  </si>
  <si>
    <t>绩点排名</t>
  </si>
  <si>
    <t>综合分排名</t>
  </si>
  <si>
    <t>基本评定积分（6分）</t>
  </si>
  <si>
    <t>记实加减分（4分）</t>
  </si>
  <si>
    <t>平均学分绩点</t>
  </si>
  <si>
    <t>折算分</t>
  </si>
  <si>
    <t>体育课程成绩</t>
  </si>
  <si>
    <t>课外体育活动成绩（3分）</t>
  </si>
  <si>
    <t>文艺比赛</t>
  </si>
  <si>
    <t>文艺比赛总分</t>
  </si>
  <si>
    <t>文化艺术实践成绩</t>
  </si>
  <si>
    <t>折算分（2分）</t>
  </si>
  <si>
    <t>文化艺术类活动</t>
  </si>
  <si>
    <t>文化艺术类活动总分（1分）</t>
  </si>
  <si>
    <t>日常劳动</t>
  </si>
  <si>
    <t>志愿服务</t>
  </si>
  <si>
    <t>实习实训</t>
  </si>
  <si>
    <t>创新创业素质</t>
  </si>
  <si>
    <t>创新创业总得分</t>
  </si>
  <si>
    <t>社会实践活动</t>
  </si>
  <si>
    <t>社会工作</t>
  </si>
  <si>
    <t>班级评定等级</t>
  </si>
  <si>
    <t>班级评定等级赋分</t>
  </si>
  <si>
    <t>文明寝室创建获奖等级</t>
  </si>
  <si>
    <t>文明寝室赋分</t>
  </si>
  <si>
    <t>集体评定等级分（2分）</t>
  </si>
  <si>
    <t>社会责任记实与违规违纪扣分</t>
  </si>
  <si>
    <t>纪实与违纪得分</t>
  </si>
  <si>
    <t>记实加减总得分</t>
  </si>
  <si>
    <t>折算分（5分）</t>
  </si>
  <si>
    <t>参加运动队</t>
  </si>
  <si>
    <t>晨练打卡</t>
  </si>
  <si>
    <t>体育比赛</t>
  </si>
  <si>
    <t>运动队与体育比赛总分</t>
  </si>
  <si>
    <t>寝室卫生达80分以上次数</t>
  </si>
  <si>
    <t>寝室卫生奖励分</t>
  </si>
  <si>
    <t>卫生惩罚分</t>
  </si>
  <si>
    <t>日常劳动总得分</t>
  </si>
  <si>
    <t>志愿服务工时（2分）</t>
  </si>
  <si>
    <t>志愿服务表彰</t>
  </si>
  <si>
    <t>志愿服务表彰得分</t>
  </si>
  <si>
    <t>技能与专业证书</t>
  </si>
  <si>
    <t>实习实训总得分</t>
  </si>
  <si>
    <t>赛事</t>
  </si>
  <si>
    <t>赛事总得分</t>
  </si>
  <si>
    <t>科研项目</t>
  </si>
  <si>
    <t>科研项目总得分</t>
  </si>
  <si>
    <t>专利、软著、作品</t>
  </si>
  <si>
    <t>专利、软著、作品总得分</t>
  </si>
  <si>
    <t>团队考核或表彰加分</t>
  </si>
  <si>
    <t>个人考核或表彰加分</t>
  </si>
  <si>
    <t>社会实践总得分</t>
  </si>
  <si>
    <t>考核加分</t>
  </si>
  <si>
    <t>表彰/奖项加分</t>
  </si>
  <si>
    <t>各类党团组织评比</t>
  </si>
  <si>
    <t>社会工作总得分</t>
  </si>
  <si>
    <t>上学期</t>
  </si>
  <si>
    <t>下学期</t>
  </si>
  <si>
    <t>2021电气工程及其自动化01</t>
  </si>
  <si>
    <t>杨子豪</t>
  </si>
  <si>
    <t>202105100106</t>
  </si>
  <si>
    <t>B</t>
  </si>
  <si>
    <t>章顺</t>
  </si>
  <si>
    <t>202105100109</t>
  </si>
  <si>
    <t>赵雯瑾</t>
  </si>
  <si>
    <t>202105100110</t>
  </si>
  <si>
    <t>0.2（CET4）+0.3（CET6）</t>
  </si>
  <si>
    <t>学生公寓自治委员会组织部干事B+0.5</t>
  </si>
  <si>
    <t>学生公寓自治委员会组织部干事A+0.75</t>
  </si>
  <si>
    <t>陈康</t>
  </si>
  <si>
    <t>202105100113</t>
  </si>
  <si>
    <t>郭俊基</t>
  </si>
  <si>
    <t>202105100117</t>
  </si>
  <si>
    <t>调宣委员B+0.5</t>
  </si>
  <si>
    <t>黄哲宇</t>
  </si>
  <si>
    <t>202105100119</t>
  </si>
  <si>
    <t>校乒乓球运动队+0.5  院乒乓球运动队+0.25</t>
  </si>
  <si>
    <t>校乒乓球冠军（队长）+1 省男双第六+0.25 校乒乓球新生杯第一+1 院篮球赛前八+0.1*0.5</t>
  </si>
  <si>
    <t>3.05(课外体育触发3分上限)</t>
  </si>
  <si>
    <t>0（CET4缺少证书截图）</t>
  </si>
  <si>
    <t>资助委员B+0.5</t>
  </si>
  <si>
    <t>文体委员B+0.5</t>
  </si>
  <si>
    <t>蔡晟昊</t>
  </si>
  <si>
    <t>202105100201</t>
  </si>
  <si>
    <t>校足球新生赛冠军+0.5，校运动会足球赛第五+0.2</t>
  </si>
  <si>
    <t>( 外联 )部干事B+0.5*0.2 班长B+1</t>
  </si>
  <si>
    <t>( 外联 )部干事B+0.5</t>
  </si>
  <si>
    <t>韩慧欣</t>
  </si>
  <si>
    <t>202105100205</t>
  </si>
  <si>
    <t>( 学检 )部干事B+0.5</t>
  </si>
  <si>
    <t>( 学检 )部干事A+0.75</t>
  </si>
  <si>
    <t>郭子涵</t>
  </si>
  <si>
    <t>202105100307</t>
  </si>
  <si>
    <t>邢嘉雨</t>
  </si>
  <si>
    <t>202105100320</t>
  </si>
  <si>
    <t>心理委员B+0.5</t>
  </si>
  <si>
    <t>严雨熙</t>
  </si>
  <si>
    <t>202105100321</t>
  </si>
  <si>
    <t>杨子炫</t>
  </si>
  <si>
    <t>202105100413</t>
  </si>
  <si>
    <t>祝云杰</t>
  </si>
  <si>
    <t>202105100416</t>
  </si>
  <si>
    <t>董雨烨</t>
  </si>
  <si>
    <t>202105100420</t>
  </si>
  <si>
    <t>林翰航</t>
  </si>
  <si>
    <t>202105100426</t>
  </si>
  <si>
    <t>班长B+1</t>
  </si>
  <si>
    <t>周涛</t>
  </si>
  <si>
    <t>202105100502</t>
  </si>
  <si>
    <t>院纵横杯冠军+0.6*0.5</t>
  </si>
  <si>
    <t>2022智能车新生赛二等奖+0.6</t>
  </si>
  <si>
    <t>团支书B+1 信息工程学院团学广宣部干事B+0.5*0.2</t>
  </si>
  <si>
    <t>团支书A+1.25 信息工程学院团学广宣部干事B+0.5*0.2</t>
  </si>
  <si>
    <t>院级优秀团干+0.25</t>
  </si>
  <si>
    <t>高祎卓</t>
  </si>
  <si>
    <t>202105100505</t>
  </si>
  <si>
    <t>院通报表扬+0.1、校通报表扬+0.25</t>
  </si>
  <si>
    <t>院纵横杯冠军+0.6*0.5 院雏鹰杯三等奖+0.2 校摄影三等奖+0.4 院风华杯三等奖+0.2</t>
  </si>
  <si>
    <t>星星索之夜演出+0.25 夏季风演出+0.25</t>
  </si>
  <si>
    <t>0.2（CET4）</t>
  </si>
  <si>
    <t>校级重点团队队员+0.15</t>
  </si>
  <si>
    <t>组织部)部干事A+0.75 校星星索艺术团舞蹈队干事A+0.75*0.2</t>
  </si>
  <si>
    <t>组织部)部干事A+0.75,校星星索艺术团舞蹈队干事B+0.5*0.2</t>
  </si>
  <si>
    <t>校级优秀团员+0.5*0.8</t>
  </si>
  <si>
    <t>孔维新</t>
  </si>
  <si>
    <t>202105100507</t>
  </si>
  <si>
    <t>就协部门干事B+0.5</t>
  </si>
  <si>
    <t>就协部门干事A+0.75，生活委员B+0.5*0.2</t>
  </si>
  <si>
    <t>刘佳臻</t>
  </si>
  <si>
    <t>202105100508</t>
  </si>
  <si>
    <t>信息志协 )部干事B+0.5</t>
  </si>
  <si>
    <t>信息志协 )部干事A+0.75 资助委员A+0.75*0.2</t>
  </si>
  <si>
    <t>刘耀如</t>
  </si>
  <si>
    <t>202105100509</t>
  </si>
  <si>
    <t>钱泽</t>
  </si>
  <si>
    <t>202105100510</t>
  </si>
  <si>
    <t>校拔河比赛第六+0.2*0.5；</t>
  </si>
  <si>
    <t>( 外联 )部干事A+0.75 心理委员A+0.75*0.2</t>
  </si>
  <si>
    <t>( 外联 )部干事A+0.75 学习委员A+0.75*0.2</t>
  </si>
  <si>
    <t>沈嘉豪</t>
  </si>
  <si>
    <t>202105100511</t>
  </si>
  <si>
    <t>(e之蓝)部干事A+0.75</t>
  </si>
  <si>
    <t>(e之蓝)部干事B+0.5</t>
  </si>
  <si>
    <t>沈利康</t>
  </si>
  <si>
    <t>202105100512</t>
  </si>
  <si>
    <t>院通报表扬</t>
  </si>
  <si>
    <t>校木球团体第一+0.5*0.5</t>
  </si>
  <si>
    <t>院纵横杯冠军+0.6*0.5 院雏鹰杯三等奖+0.2</t>
  </si>
  <si>
    <t>文体委员B+0.5*0.2 信息工程学院学生会外联部干事A+0.75</t>
  </si>
  <si>
    <t>班长A+1.25；信息工程学院学生会外联部干事A+0.75*0.2</t>
  </si>
  <si>
    <t>汪予钦</t>
  </si>
  <si>
    <t>202105100513</t>
  </si>
  <si>
    <t>学习委员B+0.5</t>
  </si>
  <si>
    <t>王尔逊</t>
  </si>
  <si>
    <t>202105100514</t>
  </si>
  <si>
    <t>吴华敏</t>
  </si>
  <si>
    <t>202105100517</t>
  </si>
  <si>
    <t>夏国宁</t>
  </si>
  <si>
    <t>202105100518</t>
  </si>
  <si>
    <t>办公室干事B+0.5*0.2，尚德园一号楼楼长A+1.25</t>
  </si>
  <si>
    <t>办公室干事A+0.75*0.2，尚德园一号楼楼长B+1</t>
  </si>
  <si>
    <t>院级优秀团员+0.25*0.8</t>
  </si>
  <si>
    <t>萧炜龙</t>
  </si>
  <si>
    <t>202105100519</t>
  </si>
  <si>
    <t>肖枫</t>
  </si>
  <si>
    <t>202105100520</t>
  </si>
  <si>
    <t>杨志凡</t>
  </si>
  <si>
    <t>202105100523</t>
  </si>
  <si>
    <t>( 办公室 )部干事B+0.5</t>
  </si>
  <si>
    <t>( 办公室 )部干事A+0.75</t>
  </si>
  <si>
    <t>张博炫</t>
  </si>
  <si>
    <t>202105100525</t>
  </si>
  <si>
    <t>广宣部干事B+0.5*0.2 资助委员A+0.75</t>
  </si>
  <si>
    <t>广宣部干事B+0.5 委员B+0.5*0.2</t>
  </si>
  <si>
    <t>周钢</t>
  </si>
  <si>
    <t>202105100526</t>
  </si>
  <si>
    <t>陈伟明</t>
  </si>
  <si>
    <t>202105100527</t>
  </si>
  <si>
    <t>2021电气工程及其自动化02</t>
  </si>
  <si>
    <t>温若媛</t>
  </si>
  <si>
    <t>202005100321</t>
  </si>
  <si>
    <t>院心理剧大赛二等奖（队长）+0.5</t>
  </si>
  <si>
    <t>信息志协干事A+0.75；班级心理委员B+0.5*0.2</t>
  </si>
  <si>
    <t>信息志协任干事C+0.25*0.2 心理委员B+0.5</t>
  </si>
  <si>
    <t>202105100111</t>
  </si>
  <si>
    <t>新闻中心)部干事B+0.5*0.2 青年志愿者协会朝晖校区综合管理部干事A+0.75</t>
  </si>
  <si>
    <t>青年志愿者协会朝晖校区综合管理部干事A+0.75</t>
  </si>
  <si>
    <t>胡铭轩</t>
  </si>
  <si>
    <t>202105100206</t>
  </si>
  <si>
    <t>文艺部干事B+0.5</t>
  </si>
  <si>
    <t>文艺部干事A+0.75</t>
  </si>
  <si>
    <t>吴傲铭</t>
  </si>
  <si>
    <t>202105100219</t>
  </si>
  <si>
    <t>信息志协 )部干事C+0.25*0.2 资助委员B+0.5</t>
  </si>
  <si>
    <t>信息志协 )部干事b+0.5</t>
  </si>
  <si>
    <t>姚政宇</t>
  </si>
  <si>
    <t>202105100223</t>
  </si>
  <si>
    <t>赵林</t>
  </si>
  <si>
    <t>202105100225</t>
  </si>
  <si>
    <t>微记者团干事B+0.5</t>
  </si>
  <si>
    <t>赵有键</t>
  </si>
  <si>
    <t>202105100226</t>
  </si>
  <si>
    <t>沈周书</t>
  </si>
  <si>
    <t>202105100316</t>
  </si>
  <si>
    <t>袁成振</t>
  </si>
  <si>
    <t>202105100323</t>
  </si>
  <si>
    <t>文艺部干事 C+0.25</t>
  </si>
  <si>
    <t>张治荣</t>
  </si>
  <si>
    <t>202105100324</t>
  </si>
  <si>
    <t>周嘉涛</t>
  </si>
  <si>
    <t>202105100325</t>
  </si>
  <si>
    <t>0.2（CET4）+0.2（普通话）+0.3（CET6）</t>
  </si>
  <si>
    <t>2022智能车新生赛三等奖+0.4</t>
  </si>
  <si>
    <t>(文艺部干事B+0.5*0.2) 班长B+1</t>
  </si>
  <si>
    <t>文艺部干事B+0.5*0.2 星星索大学生艺术团演出策划部干事A+0.75 资助委员B</t>
  </si>
  <si>
    <t>蓝色精英优秀学员+0.1 院级优秀团干+0.25</t>
  </si>
  <si>
    <t>林奕汝</t>
  </si>
  <si>
    <t>202105100402</t>
  </si>
  <si>
    <t>浙江工业大学广播电视台干事B 就业与职业发展协会干事B+0.5*0.2 调宣委员A+0.75</t>
  </si>
  <si>
    <t>浙江工业大学广播电视台干事B+0.5 就业与职业发展协会干事B+0.5*0.2 调宣委员B</t>
  </si>
  <si>
    <t>徐晟</t>
  </si>
  <si>
    <t>202105100409</t>
  </si>
  <si>
    <t>就协部门干事C+0.25</t>
  </si>
  <si>
    <t>徐钰菲</t>
  </si>
  <si>
    <t>202105100410</t>
  </si>
  <si>
    <t>生活委员A+0.75</t>
  </si>
  <si>
    <t>生活委员B+0.5</t>
  </si>
  <si>
    <t>陈漫其</t>
  </si>
  <si>
    <t>202105100417</t>
  </si>
  <si>
    <t>院通报表扬+0.1</t>
  </si>
  <si>
    <t>0.2（CET4)+0.3(计算机)</t>
  </si>
  <si>
    <t>信息学院学检部干事A+0.75 社团工作部社团建设中心干事B+0.5*0.2</t>
  </si>
  <si>
    <t>杜士鹏</t>
  </si>
  <si>
    <t>202105100421</t>
  </si>
  <si>
    <t>胡文静</t>
  </si>
  <si>
    <t>202105100423</t>
  </si>
  <si>
    <t>团支书B+1</t>
  </si>
  <si>
    <t>团支书A+1.25</t>
  </si>
  <si>
    <t>马培福</t>
  </si>
  <si>
    <t>202105100427</t>
  </si>
  <si>
    <t>周洛毅</t>
  </si>
  <si>
    <t>202105100602</t>
  </si>
  <si>
    <t>陈奕宁</t>
  </si>
  <si>
    <t>202105100603</t>
  </si>
  <si>
    <t>陈自航</t>
  </si>
  <si>
    <t>202105100604</t>
  </si>
  <si>
    <t>信息学院学检部干事A+0.75*0.2 班长B+1</t>
  </si>
  <si>
    <t>信息学院学检部干事B+0.5*0.2 班长B+1</t>
  </si>
  <si>
    <t>崔进喜</t>
  </si>
  <si>
    <t>202105100605</t>
  </si>
  <si>
    <t>方非凡</t>
  </si>
  <si>
    <t>202105100606</t>
  </si>
  <si>
    <t>浙江工业大学青年志愿者协会项目管理部干事B+0.5</t>
  </si>
  <si>
    <t>院优秀团员+0.25*0.8</t>
  </si>
  <si>
    <t>纪捷</t>
  </si>
  <si>
    <t>202105100609</t>
  </si>
  <si>
    <t>校辩论赛第四+0.4*0.5</t>
  </si>
  <si>
    <t>( 学检 )部干事B+0.5 调宣委员B+0.5*0.2</t>
  </si>
  <si>
    <t>金余涛</t>
  </si>
  <si>
    <t>202105100610</t>
  </si>
  <si>
    <t>刘庆国</t>
  </si>
  <si>
    <t>202105100613</t>
  </si>
  <si>
    <t>(e之蓝)部干事C+0.25</t>
  </si>
  <si>
    <t>卢吉特</t>
  </si>
  <si>
    <t>202105100615</t>
  </si>
  <si>
    <t>学习委员A+0.75</t>
  </si>
  <si>
    <t>舒骋怀</t>
  </si>
  <si>
    <t>202105100617</t>
  </si>
  <si>
    <t>广宣部干事B+0.5 学习委员B+0.5*0.2</t>
  </si>
  <si>
    <t>广宣部干事B+0.5</t>
  </si>
  <si>
    <t>王启航</t>
  </si>
  <si>
    <t>202105100619</t>
  </si>
  <si>
    <t>吴学金</t>
  </si>
  <si>
    <t>202105100622</t>
  </si>
  <si>
    <t>肖天仪</t>
  </si>
  <si>
    <t>202105100623</t>
  </si>
  <si>
    <t>杨昊</t>
  </si>
  <si>
    <t>202105100624</t>
  </si>
  <si>
    <t>校级组织精弘网络通报表扬+0.25</t>
  </si>
  <si>
    <t>组织部)部干事A+0.75*0.2 尚德园一号楼一层层长A+1</t>
  </si>
  <si>
    <t>张可铭</t>
  </si>
  <si>
    <t>202105100625</t>
  </si>
  <si>
    <t>校拔河比赛第六+0.2 *0.5</t>
  </si>
  <si>
    <t>文体委员A+0.75</t>
  </si>
  <si>
    <t>记实加减总得分（4分）</t>
  </si>
  <si>
    <t>2021电子信息工程01</t>
  </si>
  <si>
    <t>周帅</t>
  </si>
  <si>
    <t>202105110102</t>
  </si>
  <si>
    <t>心理委员A+0.75</t>
  </si>
  <si>
    <t>李知芮</t>
  </si>
  <si>
    <t>202105110110</t>
  </si>
  <si>
    <t>院摄影比赛二等奖+0.5</t>
  </si>
  <si>
    <t>0.2（CET4）+0.3（CET6）+0.2（普通话）+0.2（乒乓球裁判）</t>
  </si>
  <si>
    <t>林竺森</t>
  </si>
  <si>
    <t>202105110112</t>
  </si>
  <si>
    <t>王尚彬</t>
  </si>
  <si>
    <t>202105110118</t>
  </si>
  <si>
    <t>郑凯文</t>
  </si>
  <si>
    <t>202105110126</t>
  </si>
  <si>
    <t>星星索艺术团器乐部干事A+0.75 生活委员B+0.5*0.2</t>
  </si>
  <si>
    <t>陈智杰</t>
  </si>
  <si>
    <t>202105110201</t>
  </si>
  <si>
    <r>
      <rPr>
        <sz val="10"/>
        <rFont val="宋体"/>
        <family val="3"/>
        <charset val="134"/>
      </rPr>
      <t>心理委员B+0.5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>校公寓文体部干事B+0.5*0.2</t>
    </r>
  </si>
  <si>
    <t>学习委员A+0.75 校公寓文体部干事B+0.5*0.2</t>
  </si>
  <si>
    <t>朱焌杰</t>
  </si>
  <si>
    <t>202105110202</t>
  </si>
  <si>
    <t>( 外联 )部干事C+0.25</t>
  </si>
  <si>
    <t>( 外联 )部干事B+0.5*0.2 文体委员A+0.75</t>
  </si>
  <si>
    <t>何轩勉</t>
  </si>
  <si>
    <t>202105110203</t>
  </si>
  <si>
    <t>红十字会设计媒体中心干事A+0.75</t>
  </si>
  <si>
    <t>蒋伊能</t>
  </si>
  <si>
    <t>202105110205</t>
  </si>
  <si>
    <t>孙锦阳</t>
  </si>
  <si>
    <t>202105110212</t>
  </si>
  <si>
    <t>唐思博</t>
  </si>
  <si>
    <t>202105110213</t>
  </si>
  <si>
    <t>杨丁一</t>
  </si>
  <si>
    <t>202105110221</t>
  </si>
  <si>
    <t>高俊豪</t>
  </si>
  <si>
    <t>202105110306</t>
  </si>
  <si>
    <t>袁善滨</t>
  </si>
  <si>
    <t>202105110323</t>
  </si>
  <si>
    <t>校勤工助学指导中心骨干团内通报表扬+0.25 校学生公寓自治委员会学生骨干团内通报表扬+0.25</t>
  </si>
  <si>
    <r>
      <rPr>
        <sz val="10"/>
        <rFont val="宋体"/>
        <family val="3"/>
        <charset val="134"/>
      </rPr>
      <t>学生公寓自治委员会文体部部员B+0.5*0.2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>浙江工业大学勤工助学指导中心活动部负责人助理A+0.75</t>
    </r>
  </si>
  <si>
    <r>
      <rPr>
        <sz val="10"/>
        <rFont val="宋体"/>
        <family val="3"/>
        <charset val="134"/>
      </rPr>
      <t>学生公寓自治委员会文体部部员A+0.75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>浙江工业大学勤工助学指导中心活动部负责人助理B+0.5*0.2</t>
    </r>
  </si>
  <si>
    <t>张俊豪</t>
  </si>
  <si>
    <t>202105110324</t>
  </si>
  <si>
    <t>郑心怡</t>
  </si>
  <si>
    <t>202105110406</t>
  </si>
  <si>
    <t>张煜栋</t>
  </si>
  <si>
    <t>202105110502</t>
  </si>
  <si>
    <t>(成长互助会)部干事B+0.5</t>
  </si>
  <si>
    <t>陈鑫涛</t>
  </si>
  <si>
    <t>202105110505</t>
  </si>
  <si>
    <t>郭志越</t>
  </si>
  <si>
    <t>202105110509</t>
  </si>
  <si>
    <t>社团工作部社团建设中心干事B+0.5</t>
  </si>
  <si>
    <t>社团工作部社团建设中心干事B+0.5*0.2 团支书B+1</t>
  </si>
  <si>
    <t>李金涛</t>
  </si>
  <si>
    <t>202105110513</t>
  </si>
  <si>
    <t>李骏</t>
  </si>
  <si>
    <t>202105110514</t>
  </si>
  <si>
    <t>0.2（CET4）+0.2（普通话）</t>
  </si>
  <si>
    <t>广宣部干事A+0.75 调宣委员B+0.5*0.2</t>
  </si>
  <si>
    <t>牟国鑫</t>
  </si>
  <si>
    <t>202105110516</t>
  </si>
  <si>
    <t>(e之蓝)部干事B+0.5*0.2 班长B+1</t>
  </si>
  <si>
    <t>张楚</t>
  </si>
  <si>
    <t>202105110525</t>
  </si>
  <si>
    <t>刘飞宇</t>
  </si>
  <si>
    <t>201906060813</t>
  </si>
  <si>
    <t>2021电子信息工程02</t>
  </si>
  <si>
    <t>张文军</t>
  </si>
  <si>
    <t>202105110405</t>
  </si>
  <si>
    <t>班歌赛+0.1</t>
  </si>
  <si>
    <t>李元祺</t>
  </si>
  <si>
    <t>202105110419</t>
  </si>
  <si>
    <t>刘思雨</t>
  </si>
  <si>
    <t>202105110421</t>
  </si>
  <si>
    <t>( 外联 )部干事B+0.5 文体委员B+0.5*0.2</t>
  </si>
  <si>
    <t>( 外联 )部干事A+0.75生活委员B+0.5*0.2</t>
  </si>
  <si>
    <t>庄新宇</t>
  </si>
  <si>
    <t>202105110602</t>
  </si>
  <si>
    <t>董视</t>
  </si>
  <si>
    <t>202105110604</t>
  </si>
  <si>
    <t>黄瑞主</t>
  </si>
  <si>
    <t>202105110609</t>
  </si>
  <si>
    <t xml:space="preserve">  浙江工业大学勤工助学指导中心朝晖校区活动部干事A+0.75 心理委员A+0.75*0.2</t>
  </si>
  <si>
    <t xml:space="preserve">  浙江工业大学勤工助学指导中心朝晖校区活动部干事A+0.75 文体委员+0.75*0.2</t>
  </si>
  <si>
    <t>黄钲博</t>
  </si>
  <si>
    <t>202105110610</t>
  </si>
  <si>
    <t>浙江工业大学勤工助学指导中心负责人助理A+0.75</t>
  </si>
  <si>
    <t>林朗</t>
  </si>
  <si>
    <t>202105110613</t>
  </si>
  <si>
    <t>刘浩</t>
  </si>
  <si>
    <t>202105110614</t>
  </si>
  <si>
    <t xml:space="preserve"> 信息志协 )部干事B+0.5</t>
  </si>
  <si>
    <t>刘世涵</t>
  </si>
  <si>
    <t>202105110615</t>
  </si>
  <si>
    <t>校足球队+1</t>
  </si>
  <si>
    <t>校足球赛冠军+0.5*0.5 大院赛第五0.2*0.5</t>
  </si>
  <si>
    <t>班长B+1 院体育部部员B+0.5*0.2</t>
  </si>
  <si>
    <t>院体育部部员B+0.5</t>
  </si>
  <si>
    <t>钱则宇</t>
  </si>
  <si>
    <t>202105110619</t>
  </si>
  <si>
    <t>丛子涵</t>
  </si>
  <si>
    <t>202105110626</t>
  </si>
  <si>
    <t>洪悦</t>
  </si>
  <si>
    <t>202105110703</t>
  </si>
  <si>
    <t>胡瑶</t>
  </si>
  <si>
    <t>202105110704</t>
  </si>
  <si>
    <t>(成长互助会)部干事A+0.75  印象工大干事B+0.5*0.2</t>
  </si>
  <si>
    <t>(成长互助会)部干事A+0.75 学习委员A+0.75*0.2 印象工大干事A</t>
  </si>
  <si>
    <t>雷钢</t>
  </si>
  <si>
    <t>202105110705</t>
  </si>
  <si>
    <t>马学锐</t>
  </si>
  <si>
    <t>202105110706</t>
  </si>
  <si>
    <t>欧旭阳</t>
  </si>
  <si>
    <t>202105110707</t>
  </si>
  <si>
    <t>(e之蓝)部干事A+0.75*0.2 班长B+1</t>
  </si>
  <si>
    <t>邵栩琰</t>
  </si>
  <si>
    <t>202105110708</t>
  </si>
  <si>
    <t xml:space="preserve"> 信息志协 )部干事A+0.75 心理委员B+0.5*0.2</t>
  </si>
  <si>
    <t xml:space="preserve"> 信息志协 )部干事B+0.5*0.2 心理委员B+0.5</t>
  </si>
  <si>
    <t>申屠睿扬</t>
  </si>
  <si>
    <t>202105110709</t>
  </si>
  <si>
    <t>王国亮</t>
  </si>
  <si>
    <t>202105110710</t>
  </si>
  <si>
    <t>徐浩倡</t>
  </si>
  <si>
    <t>202105110715</t>
  </si>
  <si>
    <t>徐佳锋</t>
  </si>
  <si>
    <t>202105110716</t>
  </si>
  <si>
    <t>薛伟涛</t>
  </si>
  <si>
    <t>202105110717</t>
  </si>
  <si>
    <t>杨正</t>
  </si>
  <si>
    <t>202105110719</t>
  </si>
  <si>
    <t>郑瑞涛</t>
  </si>
  <si>
    <t>202105110724</t>
  </si>
  <si>
    <t>尹荣鑫</t>
  </si>
  <si>
    <t>202005110225</t>
  </si>
  <si>
    <t>2021通信工程01</t>
  </si>
  <si>
    <t>戴佳文</t>
  </si>
  <si>
    <t>202105110127</t>
  </si>
  <si>
    <t>A</t>
  </si>
  <si>
    <t>智能车新生赛成功参与奖+0.2</t>
  </si>
  <si>
    <t>浙江工业大学广播电台（工大之声）C+0.25*0.2 校图书馆学生管理委员会B+0.5</t>
  </si>
  <si>
    <t>浙江工业大学广播电台（工大之声）B+0.5 校图书馆学生管理委员会B+0.5*0.2</t>
  </si>
  <si>
    <t>校级优秀团员0.5*0.8</t>
  </si>
  <si>
    <t>金子乔</t>
  </si>
  <si>
    <t>202105110107</t>
  </si>
  <si>
    <t>校乒乓球会员赛第二名+0.5*0.5（降为院级）</t>
  </si>
  <si>
    <t>班歌赛+0.1 院纵横杯第三+0.4*0.5</t>
  </si>
  <si>
    <t>2021年全国大学生数学竞赛二等奖+1</t>
  </si>
  <si>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校级组织精弘网络小弘工作室干事B+0.5 学习委员B+0.5*0.2</t>
    </r>
  </si>
  <si>
    <r>
      <rPr>
        <sz val="10"/>
        <color rgb="FF000000"/>
        <rFont val="宋体"/>
        <family val="3"/>
        <charset val="134"/>
      </rPr>
      <t>班长B+1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校级组织精弘网络小弘工作室干事B+0.5*0.2</t>
    </r>
  </si>
  <si>
    <t>院优秀团干+0.25</t>
  </si>
  <si>
    <t>王静怡</t>
  </si>
  <si>
    <t>202105110117</t>
  </si>
  <si>
    <t>红十字会学生分会应急救护中心干事B+0.5</t>
  </si>
  <si>
    <t>红十字会学生分会应急救护中心干事B+0.5 调宣委员B+0.5*0.2</t>
  </si>
  <si>
    <t>虞依欣</t>
  </si>
  <si>
    <t>202105110523</t>
  </si>
  <si>
    <t>2022智能车新生比赛校一等奖+1</t>
  </si>
  <si>
    <t>书香工大新媒体部门干事B+0.5 信息志协部员B+0.5*0.2 文体委员B</t>
  </si>
  <si>
    <t>书香工大新媒体部门干事B+0.5*0.2 信息志协部员A+0.75</t>
  </si>
  <si>
    <t>张成璇</t>
  </si>
  <si>
    <t>202105110123</t>
  </si>
  <si>
    <t>班歌赛+0.1 院纵横杯第三负责人+0.4</t>
  </si>
  <si>
    <t>信息志协干事B+0.5</t>
  </si>
  <si>
    <t>信息志协干事B+0.5*0.2 学习委员A+0.75</t>
  </si>
  <si>
    <t>江锦琪</t>
  </si>
  <si>
    <t>202105110106</t>
  </si>
  <si>
    <t>院纵横杯第三+0.4*0.5，校辩论赛第四+0.4*0.5 班歌赛+0.1</t>
  </si>
  <si>
    <t>信息志协干事A+0.75*0.2 团支书B+1 校电视台干事B</t>
  </si>
  <si>
    <t>信息志协干事B+0.5*0.2 团支书B+1  校电视台干事B</t>
  </si>
  <si>
    <t>李鑫</t>
  </si>
  <si>
    <t>202105110109</t>
  </si>
  <si>
    <t>2022智能车新生比赛校三等奖+0.4</t>
  </si>
  <si>
    <t>信息志协干事A+0.75</t>
  </si>
  <si>
    <t>信息志协干事A+0.75 生活委员B+0.5*0.2</t>
  </si>
  <si>
    <t>洪菡忆</t>
  </si>
  <si>
    <t>202105110606</t>
  </si>
  <si>
    <t>蔡诺斌</t>
  </si>
  <si>
    <t>202105110501</t>
  </si>
  <si>
    <t>院纵横杯第三+0.4*0.5 班歌赛+0.1</t>
  </si>
  <si>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 xml:space="preserve"> 信息工程学院组织部干事A+0.75 学习委员+0.5*0.2</t>
    </r>
  </si>
  <si>
    <t xml:space="preserve">信息组织部干事A+0.75 </t>
  </si>
  <si>
    <t>蓝色精英培养计划优秀学员+0.1</t>
  </si>
  <si>
    <t>褚家浩</t>
  </si>
  <si>
    <t>202105110506</t>
  </si>
  <si>
    <t>张文欣</t>
  </si>
  <si>
    <t>202105110124</t>
  </si>
  <si>
    <t>校级重点团队队长+0.3</t>
  </si>
  <si>
    <t>社会实践先进个人+0.25</t>
  </si>
  <si>
    <t>信息青马部干事B+0.5*0.2 校级红十字会A+0.75</t>
  </si>
  <si>
    <t>信息青马部干事B+0.5*0.2 校级红十字会A+0.75 心理委员B</t>
  </si>
  <si>
    <t>雷霆钧</t>
  </si>
  <si>
    <t>202105110108</t>
  </si>
  <si>
    <t>0.2（CET4）+0.3（CET6）+0.2（普通话）</t>
  </si>
  <si>
    <t>院优秀团干（无证明材料）</t>
  </si>
  <si>
    <t>卢定松</t>
  </si>
  <si>
    <t>202105110113</t>
  </si>
  <si>
    <t>蒋宣特</t>
  </si>
  <si>
    <t>202105110611</t>
  </si>
  <si>
    <t>信息就协部干事B+0.5</t>
  </si>
  <si>
    <t>信息就协部门干事B+0.5</t>
  </si>
  <si>
    <t>张银铃</t>
  </si>
  <si>
    <t>202105110125</t>
  </si>
  <si>
    <t>文艺部干事C+0.25</t>
  </si>
  <si>
    <t>信息文艺部干事B+0.5</t>
  </si>
  <si>
    <t>邵浩然</t>
  </si>
  <si>
    <t>202105110517</t>
  </si>
  <si>
    <t>曹毓昆</t>
  </si>
  <si>
    <t>202105110101</t>
  </si>
  <si>
    <t>丁丽琼</t>
  </si>
  <si>
    <t>202105110603</t>
  </si>
  <si>
    <t>杨鑫</t>
  </si>
  <si>
    <t>202105110122</t>
  </si>
  <si>
    <t>信息科技部干事A+0.75</t>
  </si>
  <si>
    <t>梁嘉涛</t>
  </si>
  <si>
    <t>202105110111</t>
  </si>
  <si>
    <t>王社力</t>
  </si>
  <si>
    <t>202105110119</t>
  </si>
  <si>
    <t>王浩楠</t>
  </si>
  <si>
    <t>202105110519</t>
  </si>
  <si>
    <t>袁樾</t>
  </si>
  <si>
    <t>202105110524</t>
  </si>
  <si>
    <t>赵明</t>
  </si>
  <si>
    <t>202105110723</t>
  </si>
  <si>
    <t>陆炳州</t>
  </si>
  <si>
    <t>202105110114</t>
  </si>
  <si>
    <t>王家骏</t>
  </si>
  <si>
    <t>202005110521</t>
  </si>
  <si>
    <t>2021通信工程02</t>
  </si>
  <si>
    <t>许宇鹏</t>
  </si>
  <si>
    <t>202105110220</t>
  </si>
  <si>
    <t>C</t>
  </si>
  <si>
    <t>校接力第八+0.2*0.5  校引体向上团体第七+0.2*0.5</t>
  </si>
  <si>
    <r>
      <rPr>
        <sz val="10"/>
        <color rgb="FF00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校就业与职业发展协会校园招聘部干事A+0.75  体育部干事B+0.5*0.2</t>
    </r>
  </si>
  <si>
    <r>
      <rPr>
        <sz val="10"/>
        <color rgb="FF00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校就业与职业发展协会校园招聘部干事A+0.75 体育部干事B0.5*0.2</t>
    </r>
  </si>
  <si>
    <t>院级优秀团员0.25*0.8</t>
  </si>
  <si>
    <t>周星翌</t>
  </si>
  <si>
    <t>202105110226</t>
  </si>
  <si>
    <t>校运动会跳远第三（无证明材料）</t>
  </si>
  <si>
    <t>魏锦凯</t>
  </si>
  <si>
    <t>202105110713</t>
  </si>
  <si>
    <t>2022“安恒杯”浙江工业大学网络与信息安全CTF新生赛获三等奖+0.1</t>
  </si>
  <si>
    <t>红十字优秀干事B+0.5</t>
  </si>
  <si>
    <t>王泛舟</t>
  </si>
  <si>
    <t>202105110214</t>
  </si>
  <si>
    <t>王天乐</t>
  </si>
  <si>
    <t>202105110215</t>
  </si>
  <si>
    <t>校志愿者协会宣传部干事B+0.5文艺部干事B+0.5*0.2 文体委员B</t>
  </si>
  <si>
    <t>信息文艺部干事B+0.5*0.2 班长B+1</t>
  </si>
  <si>
    <t>吴植琦</t>
  </si>
  <si>
    <t>202105110218</t>
  </si>
  <si>
    <t>赵苑蓉</t>
  </si>
  <si>
    <t>202105110224</t>
  </si>
  <si>
    <t>校级大学生创新创业项目立项第二作者+0.2</t>
  </si>
  <si>
    <t>校公寓自治委员会办公室干事A+0.75</t>
  </si>
  <si>
    <t>校公寓自治委员会办公室干事B+0.5</t>
  </si>
  <si>
    <t>夏钧鑫</t>
  </si>
  <si>
    <t>202105110714</t>
  </si>
  <si>
    <t>青马部干事B+0.5*0.2 团支书B+1</t>
  </si>
  <si>
    <t>信息青马部干事A+0.75，生活委员B+0.5*0.2</t>
  </si>
  <si>
    <t>邵昊洋</t>
  </si>
  <si>
    <t>202105110211</t>
  </si>
  <si>
    <t>丁雨虹</t>
  </si>
  <si>
    <t>202105110507</t>
  </si>
  <si>
    <t>信息外联部干事B+0.5</t>
  </si>
  <si>
    <t>叶森杰</t>
  </si>
  <si>
    <t>202105110720</t>
  </si>
  <si>
    <t>王乐怡</t>
  </si>
  <si>
    <t>202105110520</t>
  </si>
  <si>
    <t>信息心联干事A+0.75 心理委员B+0.5*0.2</t>
  </si>
  <si>
    <t>信息心联干事B+0.5</t>
  </si>
  <si>
    <t>于琨琪</t>
  </si>
  <si>
    <t>202105110223</t>
  </si>
  <si>
    <t>黄程炜</t>
  </si>
  <si>
    <t>202105110607</t>
  </si>
  <si>
    <t>董炜博</t>
  </si>
  <si>
    <t>202105110227</t>
  </si>
  <si>
    <t>任启伟</t>
  </si>
  <si>
    <t>202105110210</t>
  </si>
  <si>
    <t>信息青马部干事A+0.75</t>
  </si>
  <si>
    <t>信息青马部干事B+0.5</t>
  </si>
  <si>
    <t>陈伟</t>
  </si>
  <si>
    <t>202105110504</t>
  </si>
  <si>
    <t>钟骁蓬</t>
  </si>
  <si>
    <t>202105110225</t>
  </si>
  <si>
    <t>任嘉楠</t>
  </si>
  <si>
    <t>202105110209</t>
  </si>
  <si>
    <t>信息微记者团干事B+0.5*0.2 班长B+1</t>
  </si>
  <si>
    <t>王鑫</t>
  </si>
  <si>
    <t>202105110216</t>
  </si>
  <si>
    <t>冉茂雪</t>
  </si>
  <si>
    <t>202105110208</t>
  </si>
  <si>
    <t>信息青马部干事A+0.75 生活委员A+0.75*0.2</t>
  </si>
  <si>
    <t>信息青马部干事B+0.5 校级红十字会A+0.75*0.2 心理委员B</t>
  </si>
  <si>
    <t>王敬天</t>
  </si>
  <si>
    <t>202105110711</t>
  </si>
  <si>
    <t>孟庆玮</t>
  </si>
  <si>
    <t>202105110207</t>
  </si>
  <si>
    <t>彭贵</t>
  </si>
  <si>
    <t>202105110618</t>
  </si>
  <si>
    <t>卢振涛</t>
  </si>
  <si>
    <t>202105110206</t>
  </si>
  <si>
    <t>资助委员A+0.75</t>
  </si>
  <si>
    <t>韦思薇</t>
  </si>
  <si>
    <t>202105110217</t>
  </si>
  <si>
    <t>信息志协干事c+0.25</t>
  </si>
  <si>
    <t>2021通信工程03</t>
  </si>
  <si>
    <t>傅秀娟</t>
  </si>
  <si>
    <t>202105110305</t>
  </si>
  <si>
    <t>副团总支A+1.25 ( 办公室 )部干事B+0.5*0.2</t>
  </si>
  <si>
    <t>信息办公室干事B+0.5</t>
  </si>
  <si>
    <t>徐陈锞</t>
  </si>
  <si>
    <t>202105110320</t>
  </si>
  <si>
    <t>信息微记者团干事A+0.75 资助委员B+0.5*0.2</t>
  </si>
  <si>
    <t xml:space="preserve"> 院级优秀团员+0.25*0.8 蓝色精英优秀学员+0.1</t>
  </si>
  <si>
    <t>陈可</t>
  </si>
  <si>
    <t>202105110303</t>
  </si>
  <si>
    <t>校运动会获院通报表扬+0.1</t>
  </si>
  <si>
    <t>院银江杯二等奖（摄影）+0.5</t>
  </si>
  <si>
    <t>班长A+1.25</t>
  </si>
  <si>
    <t>李婷</t>
  </si>
  <si>
    <t>202105110309</t>
  </si>
  <si>
    <t>校运动会接力第四+0.2*0.5</t>
  </si>
  <si>
    <t>学生公寓自治委员会A+0.75</t>
  </si>
  <si>
    <t>文体委员A+0.75 学生公寓自治委员会B+0.5*0.2</t>
  </si>
  <si>
    <t>周锞楠</t>
  </si>
  <si>
    <t>202105110326</t>
  </si>
  <si>
    <t>校青年志愿者协会对外事务部干事B+0.5 院外联部干事B+0.5*0.2 心理委员B</t>
  </si>
  <si>
    <t>校青年志愿者协会对外事务部干事B 院外联部干事B+0.5*0.2 心理委员A+0.75</t>
  </si>
  <si>
    <t>曹仡恒</t>
  </si>
  <si>
    <t>202105110327</t>
  </si>
  <si>
    <t>“喜迎十二大，赴亚运之约，一起向未来”征文三等奖+0.6</t>
  </si>
  <si>
    <t>0.2（CET4）+0.3（CET6）+0.2（普通话水平测试证书）</t>
  </si>
  <si>
    <t>信息科技部干事B+0.5</t>
  </si>
  <si>
    <t>阮天恩</t>
  </si>
  <si>
    <t>202105110315</t>
  </si>
  <si>
    <t>图书馆学生管理委员会活动部B+0.5</t>
  </si>
  <si>
    <t>洪峰</t>
  </si>
  <si>
    <t>202105110726</t>
  </si>
  <si>
    <t>董禹</t>
  </si>
  <si>
    <t>202105110304</t>
  </si>
  <si>
    <t>宋荣淳</t>
  </si>
  <si>
    <t>202105110317</t>
  </si>
  <si>
    <t>信息科技部干事B+0.5*0.2 学习委员A+0.75</t>
  </si>
  <si>
    <t>信息科技部干事B+0.5  学习委员B+0.5*0.2</t>
  </si>
  <si>
    <t>严俊杰</t>
  </si>
  <si>
    <t>202105110322</t>
  </si>
  <si>
    <t>林永实</t>
  </si>
  <si>
    <t>202105110311</t>
  </si>
  <si>
    <t>勤工助学指导中心朝晖校区社会开发部助理B+0.5</t>
  </si>
  <si>
    <t>赵倩</t>
  </si>
  <si>
    <t>202105110325</t>
  </si>
  <si>
    <t>李文琪</t>
  </si>
  <si>
    <t>202105110310</t>
  </si>
  <si>
    <t>信息成长互助会干事B+0.5*0.2 生活委员A+0.75</t>
  </si>
  <si>
    <t>肖明勇</t>
  </si>
  <si>
    <t>202105110319</t>
  </si>
  <si>
    <t>薛嘉豪</t>
  </si>
  <si>
    <t>202105110321</t>
  </si>
  <si>
    <t>郑卫员</t>
  </si>
  <si>
    <t>202105110725</t>
  </si>
  <si>
    <t>信息广宣部干事B+0.5</t>
  </si>
  <si>
    <t>陈佳男</t>
  </si>
  <si>
    <t>202105110601</t>
  </si>
  <si>
    <t>向海瑞</t>
  </si>
  <si>
    <t>202105110318</t>
  </si>
  <si>
    <t>安浩</t>
  </si>
  <si>
    <t>202105110301</t>
  </si>
  <si>
    <t>罗宇航</t>
  </si>
  <si>
    <t>202105110313</t>
  </si>
  <si>
    <t>信息就协部门干事A+0.75</t>
  </si>
  <si>
    <t>李明辉</t>
  </si>
  <si>
    <t>202105110515</t>
  </si>
  <si>
    <t>马国强</t>
  </si>
  <si>
    <t>202105110617</t>
  </si>
  <si>
    <t>石逸飞</t>
  </si>
  <si>
    <t>201906061018</t>
  </si>
  <si>
    <t>2021通信工程04</t>
  </si>
  <si>
    <t>钱衍翰</t>
  </si>
  <si>
    <t>202105110424</t>
  </si>
  <si>
    <t>e之蓝干事A+0.75*0.2 班长A+1.25</t>
  </si>
  <si>
    <t>e之蓝干事A+0.75*0.2 班长B+1</t>
  </si>
  <si>
    <t>郑嘉媛</t>
  </si>
  <si>
    <t>202105110625</t>
  </si>
  <si>
    <t xml:space="preserve">校十佳歌手 +0.4 班歌赛+0.1
</t>
  </si>
  <si>
    <t>资助服务与发展中心干事B+0.5 信息志协干事B+0.5*0.2</t>
  </si>
  <si>
    <t>资助服务与发展中心干事B 信息志协干事A+0.75 学习委员A+0.75*0.2</t>
  </si>
  <si>
    <t>祝健轩</t>
  </si>
  <si>
    <t>202105110408</t>
  </si>
  <si>
    <t>卢海阳</t>
  </si>
  <si>
    <t>202105110422</t>
  </si>
  <si>
    <t>信息团学分社管中心任职B+0.5</t>
  </si>
  <si>
    <t>陈耿洋</t>
  </si>
  <si>
    <t>202105110503</t>
  </si>
  <si>
    <t>王骁</t>
  </si>
  <si>
    <t>202105110401</t>
  </si>
  <si>
    <t>院级优秀志愿者+0.25</t>
  </si>
  <si>
    <t>信息办公室干事B+0.5*0.2 团支书B+1 浙江工业大学青年志愿者协会</t>
  </si>
  <si>
    <t>信息办公室部干事C 团支书B+1 浙江工业大学青年志愿者协会A+0.75*0.2</t>
  </si>
  <si>
    <t>沈丞琦</t>
  </si>
  <si>
    <t>202105110402</t>
  </si>
  <si>
    <t>信息微记者团干事B+0.5*0.2 心理委员A+0.75</t>
  </si>
  <si>
    <t>信息微记者团干事A+0.75</t>
  </si>
  <si>
    <t>邵昱茗</t>
  </si>
  <si>
    <t>202105110425</t>
  </si>
  <si>
    <t>龚志超</t>
  </si>
  <si>
    <t>202105110414</t>
  </si>
  <si>
    <t>信息办公室干事A+0.75</t>
  </si>
  <si>
    <t>程诺</t>
  </si>
  <si>
    <t>202105110413</t>
  </si>
  <si>
    <t>陈舟波</t>
  </si>
  <si>
    <t>202105110412</t>
  </si>
  <si>
    <t>姚嘉元</t>
  </si>
  <si>
    <t>202105110404</t>
  </si>
  <si>
    <t>杨博文</t>
  </si>
  <si>
    <t>202105110403</t>
  </si>
  <si>
    <t>信息分社管干事A+0.75 学习委员B+0.5*0.2</t>
  </si>
  <si>
    <t>信息分社管干事A+0.75</t>
  </si>
  <si>
    <t>马志平</t>
  </si>
  <si>
    <t>202105110423</t>
  </si>
  <si>
    <t>e之蓝干事C+0.25*0.2 资助委员A+0.75</t>
  </si>
  <si>
    <t>e之蓝干事B+0.5*0.2 资助委员B+0.5</t>
  </si>
  <si>
    <t>刘浩洲</t>
  </si>
  <si>
    <t>202105110420</t>
  </si>
  <si>
    <t>陈志远</t>
  </si>
  <si>
    <t>202105110411</t>
  </si>
  <si>
    <t>李英芝</t>
  </si>
  <si>
    <t>202105110418</t>
  </si>
  <si>
    <t>信息科技部干事B+0.5，生活委员B+0.5*0.2</t>
  </si>
  <si>
    <t>陈强</t>
  </si>
  <si>
    <t>202105110409</t>
  </si>
  <si>
    <t>沈科辰</t>
  </si>
  <si>
    <t>202105110620</t>
  </si>
  <si>
    <t>金峰</t>
  </si>
  <si>
    <t>202105110417</t>
  </si>
  <si>
    <t>信息组织部干事B+0.5</t>
  </si>
  <si>
    <t>桂嘉成</t>
  </si>
  <si>
    <t>202105110415</t>
  </si>
  <si>
    <t>周昕</t>
  </si>
  <si>
    <t>202105110407</t>
  </si>
  <si>
    <t>胡翔</t>
  </si>
  <si>
    <t>202105110416</t>
  </si>
  <si>
    <t>陈志宝</t>
  </si>
  <si>
    <t>202105110410</t>
  </si>
  <si>
    <t>2021机器人工程（感知与控制方向）</t>
  </si>
  <si>
    <t>苏毅</t>
  </si>
  <si>
    <t>202105680101</t>
  </si>
  <si>
    <t>院级示范团支部+0.1*0.5</t>
  </si>
  <si>
    <t>郑家驹</t>
  </si>
  <si>
    <t>202105680109</t>
  </si>
  <si>
    <t>郑昕妍</t>
  </si>
  <si>
    <t>202105680110</t>
  </si>
  <si>
    <t>学生资助服务与发展中心实践发展部干事B+0.5 绿色环保协会朝晖联络部干事B+0.5*0.2</t>
  </si>
  <si>
    <t>郑一恒</t>
  </si>
  <si>
    <t>202105680111</t>
  </si>
  <si>
    <t>校通报表扬</t>
  </si>
  <si>
    <t>校智能车二等奖+0.6</t>
  </si>
  <si>
    <t>视觉创意中心干事B+0.5</t>
  </si>
  <si>
    <t>校电视台摄制组干事A+0.75*0.2；团支书B+1</t>
  </si>
  <si>
    <t>陈陈</t>
  </si>
  <si>
    <t>202105680114</t>
  </si>
  <si>
    <t>2021年机械工程学院团委学生会学科拓展中心干事B+0.5</t>
  </si>
  <si>
    <t>何桂宏</t>
  </si>
  <si>
    <t>202105680119</t>
  </si>
  <si>
    <t>孔繁锦</t>
  </si>
  <si>
    <t>202105680122</t>
  </si>
  <si>
    <t>李方舟</t>
  </si>
  <si>
    <t>202105680123</t>
  </si>
  <si>
    <t>李长庆</t>
  </si>
  <si>
    <t>202105680124</t>
  </si>
  <si>
    <t>钱逸</t>
  </si>
  <si>
    <t>202105680130</t>
  </si>
  <si>
    <t>校女篮+1</t>
  </si>
  <si>
    <t>校女子篮球团体3v3 第一+0.5*0.5 校接力赛第六+0.2*0.5；校拔河比赛第六领队+0.2；</t>
  </si>
  <si>
    <t>浙江省第十九届大学生机械设计竞赛二等奖+2.5</t>
  </si>
  <si>
    <t xml:space="preserve">机器人工程（感知与控制方向）2101班班长A+1.25 机械工程学院团总支副书记A+1.25*0.2 </t>
  </si>
  <si>
    <t>班长B+1*0.2 机械工程学院团总支副书记A+1.25</t>
  </si>
  <si>
    <t>校优秀团干+0.5</t>
  </si>
  <si>
    <t>院级示范团支部+0.1</t>
  </si>
  <si>
    <t>裘瑜辉</t>
  </si>
  <si>
    <t>202105680131</t>
  </si>
  <si>
    <t>杨擎天</t>
  </si>
  <si>
    <t>202105680201</t>
  </si>
  <si>
    <t>郑钦露</t>
  </si>
  <si>
    <t>202105680206</t>
  </si>
  <si>
    <t>校自由泳第七+0.2 校自由接力团体第一+0.5*0.5</t>
  </si>
  <si>
    <t>纵横杯第四+0.2*0.5 班歌赛+0.1</t>
  </si>
  <si>
    <t>郑烨</t>
  </si>
  <si>
    <t>202105680208</t>
  </si>
  <si>
    <t>朱桢辉</t>
  </si>
  <si>
    <t>202105680210</t>
  </si>
  <si>
    <t>陈一航</t>
  </si>
  <si>
    <t>202105680212</t>
  </si>
  <si>
    <t>机械工程学院团委学生会学科拓展中心干事B+0.5</t>
  </si>
  <si>
    <t>杜琦飞</t>
  </si>
  <si>
    <t>202105680214</t>
  </si>
  <si>
    <t>龚子鑫</t>
  </si>
  <si>
    <t>202105680215</t>
  </si>
  <si>
    <t>毛一杰</t>
  </si>
  <si>
    <t>202105680225</t>
  </si>
  <si>
    <t>王晨辉</t>
  </si>
  <si>
    <t>202105680228</t>
  </si>
  <si>
    <t>视觉创意中心干事A+0.75 校志协B+0.5*0.2</t>
  </si>
  <si>
    <t>视觉创意中心干事A+0.75 广宣部干事B+0.5*0.2</t>
  </si>
  <si>
    <t>优秀学院学生会+0.2*0.5</t>
  </si>
  <si>
    <t>杜林峰</t>
  </si>
  <si>
    <t>202105680307</t>
  </si>
  <si>
    <t>发明专利受理+202111247539.3+第二作者+0.5*0.9</t>
  </si>
  <si>
    <t>兰馨怡</t>
  </si>
  <si>
    <t>202105680312</t>
  </si>
  <si>
    <t>征文校级三等奖*2+0.6*2</t>
  </si>
  <si>
    <t>机械团学志愿服务中心部员B+0.5 工程创新学校三维建模协会部员B+0.5*0.2</t>
  </si>
  <si>
    <t>聂国辉</t>
  </si>
  <si>
    <t>202105680318</t>
  </si>
  <si>
    <t>创新学校干事B+0.5</t>
  </si>
  <si>
    <t>王翔</t>
  </si>
  <si>
    <t>202105680321</t>
  </si>
  <si>
    <t>王哲</t>
  </si>
  <si>
    <t>202105680322</t>
  </si>
  <si>
    <t>发明专利受理+202111247539.3+第一作者+1*0.9</t>
  </si>
  <si>
    <t>许诚浩</t>
  </si>
  <si>
    <t>202105680327</t>
  </si>
  <si>
    <t>祝浩宁</t>
  </si>
  <si>
    <t>202105680402</t>
  </si>
  <si>
    <t>杜家宝</t>
  </si>
  <si>
    <t>202105680404</t>
  </si>
  <si>
    <t>0（图片太糊无法证明请重新提交）</t>
  </si>
  <si>
    <t>工程创新学校科技竞赛部A+0.75</t>
  </si>
  <si>
    <t>金柯宏</t>
  </si>
  <si>
    <t>202105680411</t>
  </si>
  <si>
    <t>刘奥运</t>
  </si>
  <si>
    <t>202105680412</t>
  </si>
  <si>
    <t>骆天行</t>
  </si>
  <si>
    <t>202105680413</t>
  </si>
  <si>
    <t>聂杨清</t>
  </si>
  <si>
    <t>202105680416</t>
  </si>
  <si>
    <t>周仲辉</t>
  </si>
  <si>
    <t>202105680431</t>
  </si>
  <si>
    <t>黎泳杏</t>
  </si>
  <si>
    <t>202001260612</t>
  </si>
  <si>
    <t>浙工大羽毛球迎新赛混双+0.2</t>
  </si>
  <si>
    <t>广雅中心主任助理A+1*1.2</t>
  </si>
  <si>
    <t>俞宬语</t>
  </si>
  <si>
    <t>202001030130</t>
  </si>
  <si>
    <t>图书馆学生管理委员会朝晖校区宣传部部长A+1.25*1.2</t>
  </si>
  <si>
    <t>2021智能科学与技术01</t>
  </si>
  <si>
    <t>傅一航</t>
  </si>
  <si>
    <t>202105110103</t>
  </si>
  <si>
    <t>钱啸</t>
  </si>
  <si>
    <t>202105110115</t>
  </si>
  <si>
    <t>新闻中心部干事A+0.75 360新媒体工作室美工部部员B+0.5*0.2</t>
  </si>
  <si>
    <t>调宣委员B+0.5 360新媒体工作室美工部部员B+0.5*0.2</t>
  </si>
  <si>
    <t>汤亮震</t>
  </si>
  <si>
    <t>202105110116</t>
  </si>
  <si>
    <t>院辩论赛八强+0.2*0.5 班歌赛+0.1</t>
  </si>
  <si>
    <t>CTF校赛二等奖+0.2</t>
  </si>
  <si>
    <t>王扬懿</t>
  </si>
  <si>
    <t>202105110120</t>
  </si>
  <si>
    <t>信息工程学院组织部干事B+0.5*0.2 班长B+1</t>
  </si>
  <si>
    <t>信息工程学院组织部干事C+0.25</t>
  </si>
  <si>
    <t>熊淼杰</t>
  </si>
  <si>
    <t>202105110121</t>
  </si>
  <si>
    <t>徐嘉晨</t>
  </si>
  <si>
    <t>202105110219</t>
  </si>
  <si>
    <t>校通报表扬+0.25/院通报表扬+0.1</t>
  </si>
  <si>
    <t>智能车竞赛校一等奖+1、第十九届“杭银理财”杯浙工大校赛铜奖+0.4</t>
  </si>
  <si>
    <t>信息组织部A+0.75*0.2 团副总支A+1.25分 校精弘网络编辑工作室干事</t>
  </si>
  <si>
    <t xml:space="preserve">信息组织部 校精弘网络编辑工作室干事A+0.75*0.2 班长A+1.25 </t>
  </si>
  <si>
    <t xml:space="preserve">蓝色精英培养计划优秀学员+0.1 院优秀团干+0.25 </t>
  </si>
  <si>
    <t>杨洁</t>
  </si>
  <si>
    <t>202105110222</t>
  </si>
  <si>
    <t>(心理委员联合会)部干事B+0.5 学习委员B+0.5*0.2</t>
  </si>
  <si>
    <t>(心理委员联合会)部干事A+0.75；校就协干事b+0.5*0.2</t>
  </si>
  <si>
    <t>何其乐</t>
  </si>
  <si>
    <t>202105110307</t>
  </si>
  <si>
    <t>精弘网络开发部干事B+0.5*0.2 团支书A+1.25</t>
  </si>
  <si>
    <t>精弘网络开发部干事B+0.5*0.2 团支书B+1</t>
  </si>
  <si>
    <t>黄珣</t>
  </si>
  <si>
    <t>202105110308</t>
  </si>
  <si>
    <t>欧宏慧</t>
  </si>
  <si>
    <t>202105110314</t>
  </si>
  <si>
    <t>校团委社团工作部干事B+0.5</t>
  </si>
  <si>
    <t>石舒柔</t>
  </si>
  <si>
    <t>202105110316</t>
  </si>
  <si>
    <t>文体委员B+0.5；校团委社团工作部干事b+0.5*0.2</t>
  </si>
  <si>
    <t>文体委员A+0.75；校团委社团工作部干事b+0.5*0.2</t>
  </si>
  <si>
    <t>院级优秀团员+0.25*0.8；</t>
  </si>
  <si>
    <t>谢嫣茹</t>
  </si>
  <si>
    <t>202105110426</t>
  </si>
  <si>
    <t>(科技)部干事C+0.25*0.2 委员B+0.5</t>
  </si>
  <si>
    <t>(科技)部干事B+0.5</t>
  </si>
  <si>
    <t>郭家铭</t>
  </si>
  <si>
    <t>202105110508</t>
  </si>
  <si>
    <t>黄嘉豪</t>
  </si>
  <si>
    <t>202105110510</t>
  </si>
  <si>
    <t>新闻中心)部干事B+0.5</t>
  </si>
  <si>
    <t>柯伊蔚</t>
  </si>
  <si>
    <t>202105110511</t>
  </si>
  <si>
    <t>智能车竞赛校一等奖+1</t>
  </si>
  <si>
    <t>雷宇</t>
  </si>
  <si>
    <t>202105110512</t>
  </si>
  <si>
    <t>吴建宏</t>
  </si>
  <si>
    <t>202105110521</t>
  </si>
  <si>
    <t>薛文昊</t>
  </si>
  <si>
    <t>202105110522</t>
  </si>
  <si>
    <t>新闻中心)部干事A+0.75*0.2 团支书B+1</t>
  </si>
  <si>
    <t>曾钰</t>
  </si>
  <si>
    <t>202105110526</t>
  </si>
  <si>
    <t>郭英涛</t>
  </si>
  <si>
    <t>202105110605</t>
  </si>
  <si>
    <t>黄浩杰</t>
  </si>
  <si>
    <t>202105110608</t>
  </si>
  <si>
    <t>李汶哲</t>
  </si>
  <si>
    <t>202105110612</t>
  </si>
  <si>
    <t>陆宇超</t>
  </si>
  <si>
    <t>202105110616</t>
  </si>
  <si>
    <t>校级红十字的人事部门干事优+0.75</t>
  </si>
  <si>
    <t>校级红十字的人事部门干事+0.75</t>
  </si>
  <si>
    <t>张华</t>
  </si>
  <si>
    <t>202105110622</t>
  </si>
  <si>
    <t>张磊</t>
  </si>
  <si>
    <t>202105110623</t>
  </si>
  <si>
    <t>(成长互助会)部干事A+0.75，生活委员B+0.5*0.2</t>
  </si>
  <si>
    <t>张奕航</t>
  </si>
  <si>
    <t>202105110624</t>
  </si>
  <si>
    <t>何昌蔓</t>
  </si>
  <si>
    <t>202105110701</t>
  </si>
  <si>
    <t>调宣委员B+0.5*0.2 资助中心干事A+0.75</t>
  </si>
  <si>
    <t>资助中心干事A+0.75</t>
  </si>
  <si>
    <t>周承启</t>
  </si>
  <si>
    <t>202105110702</t>
  </si>
  <si>
    <t>王箫</t>
  </si>
  <si>
    <t>202105110712</t>
  </si>
  <si>
    <t>学习委员C+0.25*0.2 红十字会干事B+0.5</t>
  </si>
  <si>
    <t>红十字会干事B+0.5</t>
  </si>
  <si>
    <t>阳雪燕</t>
  </si>
  <si>
    <t>202105110718</t>
  </si>
  <si>
    <t>资助委员A+0.75；绿色环保协会干事b+0.5*0.2</t>
  </si>
  <si>
    <t>资助委员B+0.5；绿色环保协会干事b+0.5*0.2</t>
  </si>
  <si>
    <t>张浩诚</t>
  </si>
  <si>
    <t>202105110721</t>
  </si>
  <si>
    <t>张子为</t>
  </si>
  <si>
    <t>202105110722</t>
  </si>
  <si>
    <t>2021自动化01</t>
  </si>
  <si>
    <t>沈琛钰</t>
  </si>
  <si>
    <t>202105100101</t>
  </si>
  <si>
    <t>院纵横杯亚军+0.5*0.5 班歌赛+0.1</t>
  </si>
  <si>
    <t>王一涵</t>
  </si>
  <si>
    <t>202105100103</t>
  </si>
  <si>
    <t>温连辉</t>
  </si>
  <si>
    <t>202105100104</t>
  </si>
  <si>
    <t>智能车校赛一等奖+1</t>
  </si>
  <si>
    <t>徐天宇</t>
  </si>
  <si>
    <t>202105100105</t>
  </si>
  <si>
    <t>校智能车三等奖+0.4</t>
  </si>
  <si>
    <r>
      <rPr>
        <sz val="10"/>
        <rFont val="宋体"/>
        <family val="3"/>
        <charset val="134"/>
      </rPr>
      <t>班级调宣委员B+0.5</t>
    </r>
    <r>
      <rPr>
        <sz val="10"/>
        <color rgb="FFFF0000"/>
        <rFont val="宋体"/>
        <family val="3"/>
        <charset val="134"/>
      </rPr>
      <t>，寝室楼层长</t>
    </r>
  </si>
  <si>
    <r>
      <rPr>
        <sz val="10"/>
        <color rgb="FF000000"/>
        <rFont val="宋体"/>
        <family val="3"/>
        <charset val="134"/>
      </rPr>
      <t>调宣委员B+0.5</t>
    </r>
    <r>
      <rPr>
        <sz val="10"/>
        <color rgb="FFFF0000"/>
        <rFont val="宋体"/>
        <family val="3"/>
        <charset val="134"/>
      </rPr>
      <t xml:space="preserve">  寝室楼层长</t>
    </r>
  </si>
  <si>
    <t>袁晨晔</t>
  </si>
  <si>
    <t>202105100107</t>
  </si>
  <si>
    <t>张彤</t>
  </si>
  <si>
    <t>202105100108</t>
  </si>
  <si>
    <t>毕千千</t>
  </si>
  <si>
    <t>202105100112</t>
  </si>
  <si>
    <t>400m  第七名+0.2 4*100m第八名+0.2*0.5  4*400m 第五名+0.2*0.5</t>
  </si>
  <si>
    <t>书香工大对外交流部干事B+0.5</t>
  </si>
  <si>
    <t>陈汛锴</t>
  </si>
  <si>
    <t>202105100114</t>
  </si>
  <si>
    <t>书香工大办公室干事B+0.5</t>
  </si>
  <si>
    <t>202105100115</t>
  </si>
  <si>
    <t>校智能车比赛三等奖+0.4</t>
  </si>
  <si>
    <t>董靖楠</t>
  </si>
  <si>
    <t>202105100116</t>
  </si>
  <si>
    <t>团副总支A+1.25 微记者团干事B+0.5*0.2  心理委员B</t>
  </si>
  <si>
    <t>团副总支A+1.25  微记者团干事B+0.5*0.2 心理委员B</t>
  </si>
  <si>
    <t>韩毅</t>
  </si>
  <si>
    <t>202105100118</t>
  </si>
  <si>
    <t>院足球队+0.5</t>
  </si>
  <si>
    <t>校新生赛冠军+0.5*0.5</t>
  </si>
  <si>
    <t>院十佳歌手+0.2 班歌赛+0.1</t>
  </si>
  <si>
    <t>(科技)部干事D 班长B+1 精弘办公室干事B+0.5*0.2</t>
  </si>
  <si>
    <t>(科技)部干事B+0.5*0.2 班长B+1</t>
  </si>
  <si>
    <t>李存阳</t>
  </si>
  <si>
    <t>202105100120</t>
  </si>
  <si>
    <t>0.2（CET4）+0.2（救护员）</t>
  </si>
  <si>
    <t>校级重点社会实践小队队员+0.15</t>
  </si>
  <si>
    <t>浙江工业大学红十字会应急与献血救护中心干事A+0.75 印象工大工作室运营部干事B 生活委员A+0.75*0.2</t>
  </si>
  <si>
    <t>浙江工业大学红十字会应急与献血救护中心干事A+0.75 印象工大工作室运营部干事B+0.5*0.2  生活委员B</t>
  </si>
  <si>
    <t>李世通</t>
  </si>
  <si>
    <t>202105100121</t>
  </si>
  <si>
    <t>李修羽</t>
  </si>
  <si>
    <t>202105100122</t>
  </si>
  <si>
    <t xml:space="preserve"> (e之蓝)部干事B+0.5*0.2 团支书B+1</t>
  </si>
  <si>
    <t>李振林</t>
  </si>
  <si>
    <t>202105100123</t>
  </si>
  <si>
    <t xml:space="preserve">校学生会ForyouB+0.5 </t>
  </si>
  <si>
    <t>校学生会ForyouB+0.5</t>
  </si>
  <si>
    <t>刘大文</t>
  </si>
  <si>
    <t>202105100124</t>
  </si>
  <si>
    <t>智能车新生赛三等奖+0.4</t>
  </si>
  <si>
    <t>罗胜兰</t>
  </si>
  <si>
    <t>202105100125</t>
  </si>
  <si>
    <t>绿色环保协会秘书处干事A+0.75</t>
  </si>
  <si>
    <t>绿色环保协会秘书处干事A+0.75 学习委员A+0.75*0.2</t>
  </si>
  <si>
    <t>罗宇晟</t>
  </si>
  <si>
    <t>202105100126</t>
  </si>
  <si>
    <t>校智能车竞赛校成功参与奖+0.2</t>
  </si>
  <si>
    <t>青志愿者人力资源干事B+0.5 浙江工业大学青志愿者人力资源干事B+0.5*0.2</t>
  </si>
  <si>
    <t>青志愿者人力资源干事B+0.5*0.2 资助委员B+0.5 浙江工业大学青志愿者人力资源干事B</t>
  </si>
  <si>
    <t>王俊凯</t>
  </si>
  <si>
    <t>202105100127</t>
  </si>
  <si>
    <t>王腾飞</t>
  </si>
  <si>
    <t>202105100515</t>
  </si>
  <si>
    <t>(心理委员联合会)部干事A+0.75</t>
  </si>
  <si>
    <t>宾圣燊</t>
  </si>
  <si>
    <t>202105100601</t>
  </si>
  <si>
    <t>冯超</t>
  </si>
  <si>
    <t>202105100607</t>
  </si>
  <si>
    <t>(组织部)部干事A+0.75</t>
  </si>
  <si>
    <t>黄鑫</t>
  </si>
  <si>
    <t>202105100608</t>
  </si>
  <si>
    <t>(科技)部干事C+0.25</t>
  </si>
  <si>
    <t>王健宇</t>
  </si>
  <si>
    <t>202105100618</t>
  </si>
  <si>
    <t>青马部干事C+0.25*0.2 资助委员B+0.5</t>
  </si>
  <si>
    <t>青马部干事B+0.5</t>
  </si>
  <si>
    <t>燕阳天</t>
  </si>
  <si>
    <t>202005080326</t>
  </si>
  <si>
    <t>0.3（CET6）</t>
  </si>
  <si>
    <t>第十九届“杭银理财”杯浙工大校赛铜奖+0.4</t>
  </si>
  <si>
    <t>精弘网络新媒体编辑部副部长B+1 信息志协部干事A+0.75*0.2</t>
  </si>
  <si>
    <r>
      <rPr>
        <sz val="10"/>
        <color rgb="FF000000"/>
        <rFont val="宋体"/>
        <family val="3"/>
        <charset val="134"/>
      </rPr>
      <t>精弘网络新媒体编辑部副部长B+1*0.2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团副总支A+1.25</t>
    </r>
    <r>
      <rPr>
        <sz val="10"/>
        <color rgb="FFFF0000"/>
        <rFont val="宋体"/>
        <family val="3"/>
        <charset val="134"/>
      </rPr>
      <t xml:space="preserve">  </t>
    </r>
  </si>
  <si>
    <t xml:space="preserve">院级优秀团员0.25*0.8 </t>
  </si>
  <si>
    <t>2021自动化02</t>
  </si>
  <si>
    <t>朱珂娴</t>
  </si>
  <si>
    <t>202105100202</t>
  </si>
  <si>
    <t>校就业与职业发展协会干事B+0.5 调宣委员B+0.5*0.2</t>
  </si>
  <si>
    <t>校就业与职业发展协会干事B+0.5</t>
  </si>
  <si>
    <t>丁宗赐</t>
  </si>
  <si>
    <t>202105100203</t>
  </si>
  <si>
    <t>樊翔宇</t>
  </si>
  <si>
    <t>202105100204</t>
  </si>
  <si>
    <t>胡阳阳</t>
  </si>
  <si>
    <t>202105100207</t>
  </si>
  <si>
    <t>金玺若</t>
  </si>
  <si>
    <t>202105100208</t>
  </si>
  <si>
    <t>金泽煜</t>
  </si>
  <si>
    <t>202105100209</t>
  </si>
  <si>
    <t>李衡毅</t>
  </si>
  <si>
    <t>202105100210</t>
  </si>
  <si>
    <t>校通报表扬+0.25</t>
  </si>
  <si>
    <t>纵横杯八强+0.2*0.5</t>
  </si>
  <si>
    <t>心理委员B+0.5*0.2 校心联干事A+0.75</t>
  </si>
  <si>
    <t>心理委员B+0.5 校心联干事B+0.5*0.2</t>
  </si>
  <si>
    <t>林嘉明</t>
  </si>
  <si>
    <t>202105100211</t>
  </si>
  <si>
    <t>校征文一等奖+1 纵横杯八强+0.2*0.5</t>
  </si>
  <si>
    <t>2022智能车新生赛校三等奖+0.4</t>
  </si>
  <si>
    <r>
      <rPr>
        <sz val="10"/>
        <color rgb="FF000000"/>
        <rFont val="宋体"/>
        <family val="3"/>
        <charset val="134"/>
      </rPr>
      <t>信息工程学院分社管中心干事B+0.5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“书香工大”新媒体干事B+0.5*0.2</t>
    </r>
  </si>
  <si>
    <r>
      <rPr>
        <sz val="10"/>
        <color rgb="FF000000"/>
        <rFont val="宋体"/>
        <family val="3"/>
        <charset val="134"/>
      </rPr>
      <t>信息工程学院分社管中心干事B+0.5*0.2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 xml:space="preserve"> 团支书A+1.25</t>
    </r>
  </si>
  <si>
    <t>院优秀团干+0.25 蓝色精英培养计划优秀学员+0.1</t>
  </si>
  <si>
    <t>马英喆</t>
  </si>
  <si>
    <t>202105100212</t>
  </si>
  <si>
    <t>心理委员联合会干事A+0.75</t>
  </si>
  <si>
    <t>调宣委员B+0.5*0.2 心理联合委员会联络部干事+0.75</t>
  </si>
  <si>
    <t>聂迪</t>
  </si>
  <si>
    <t>202105100213</t>
  </si>
  <si>
    <t>团学成助会B+0.5</t>
  </si>
  <si>
    <t>任骏驰</t>
  </si>
  <si>
    <t>202105100214</t>
  </si>
  <si>
    <t>宋梦佳</t>
  </si>
  <si>
    <t>202105100215</t>
  </si>
  <si>
    <t>苏常盛</t>
  </si>
  <si>
    <t>202105100216</t>
  </si>
  <si>
    <t>汪子越</t>
  </si>
  <si>
    <t>202105100217</t>
  </si>
  <si>
    <t>网络与信息安全CTF新生赛一等奖+0.5</t>
  </si>
  <si>
    <t>(e之蓝)部干事A+0.75 文体委员A+0.75*0.2</t>
  </si>
  <si>
    <t>(e之蓝)部干事B+0.5*0.2 文体委员A+0.75</t>
  </si>
  <si>
    <t>王思齐</t>
  </si>
  <si>
    <t>202105100218</t>
  </si>
  <si>
    <t>吴佳欣</t>
  </si>
  <si>
    <t>202105100220</t>
  </si>
  <si>
    <t>( 新闻中心)部干事B+0.5 学习委员B+0.5*0.2</t>
  </si>
  <si>
    <t>杨景</t>
  </si>
  <si>
    <t>202105100221</t>
  </si>
  <si>
    <t>院银江杯特等奖+0.6</t>
  </si>
  <si>
    <t>(心理委员联合会)部干事B+0.5</t>
  </si>
  <si>
    <t>(心理委员联合会)部干事A+0.75 资助委员B+0.5*0.2</t>
  </si>
  <si>
    <t>杨龙</t>
  </si>
  <si>
    <t>202105100222</t>
  </si>
  <si>
    <t>张子宏</t>
  </si>
  <si>
    <t>202105100224</t>
  </si>
  <si>
    <t>陈宣屹</t>
  </si>
  <si>
    <t>202105100227</t>
  </si>
  <si>
    <t>俞恩东</t>
  </si>
  <si>
    <t>202105100524</t>
  </si>
  <si>
    <t>柳家宝</t>
  </si>
  <si>
    <t>202105100614</t>
  </si>
  <si>
    <t>(成长互助会)部干事A+0.75</t>
  </si>
  <si>
    <t>邱叶伟</t>
  </si>
  <si>
    <t>202105100616</t>
  </si>
  <si>
    <t>游成梁</t>
  </si>
  <si>
    <t>202005130626</t>
  </si>
  <si>
    <t>2022智能车新生赛校三等奖+0.4、第十九届“杭银理财”杯浙工大校赛铜奖+0.4、结构设计大赛二等奖+0、2021年浙江省大学物理创新（理论）竞赛三等奖+0.4</t>
  </si>
  <si>
    <t>2021自动化03</t>
  </si>
  <si>
    <t>蔡子诺</t>
  </si>
  <si>
    <t>202105100301</t>
  </si>
  <si>
    <t>心理委员联合会干事B+0.5</t>
  </si>
  <si>
    <t>祝加旺</t>
  </si>
  <si>
    <t>202105100302</t>
  </si>
  <si>
    <t>陈睿</t>
  </si>
  <si>
    <t>202105100303</t>
  </si>
  <si>
    <t>校级社团工作部广告宣传中心干事B+0.5</t>
  </si>
  <si>
    <t>方昭翔</t>
  </si>
  <si>
    <t>202105100304</t>
  </si>
  <si>
    <t>院辩论赛第四+0.2*0.5 校十佳歌手+0.4</t>
  </si>
  <si>
    <t>文艺部干事B+0.5*0.2 文体委员A+0.75</t>
  </si>
  <si>
    <t>郭金润</t>
  </si>
  <si>
    <t>202105100306</t>
  </si>
  <si>
    <t>2022年智能车新生赛二等奖+0.6</t>
  </si>
  <si>
    <t>侯禹勃</t>
  </si>
  <si>
    <t>202105100308</t>
  </si>
  <si>
    <t>黄润维</t>
  </si>
  <si>
    <t>202105100310</t>
  </si>
  <si>
    <t>院辩论赛第四+0.2*0.5</t>
  </si>
  <si>
    <t>文艺部干事A+0.75 学习委员B+0.5*0.2</t>
  </si>
  <si>
    <t>文艺部干事B+0.5*0.2 学习委员A+0.75</t>
  </si>
  <si>
    <t>林铭鑫</t>
  </si>
  <si>
    <t>202105100311</t>
  </si>
  <si>
    <t>林仕杰</t>
  </si>
  <si>
    <t>202105100312</t>
  </si>
  <si>
    <t>青马部干事B+0.5 生活委员B+0.5*0.2</t>
  </si>
  <si>
    <t>青马部干事A+0.75生活委员B+0.5*0.2</t>
  </si>
  <si>
    <t>刘伟</t>
  </si>
  <si>
    <t>202105100313</t>
  </si>
  <si>
    <t>勤工助学指导中心家教事业部助理B+0.5*0.2 资助委员A+0.75</t>
  </si>
  <si>
    <t>勤工助学指导中心家教事业部助理B+0.5*0.2 资助委员B+0.5</t>
  </si>
  <si>
    <t>马政杰</t>
  </si>
  <si>
    <t>202105100314</t>
  </si>
  <si>
    <t>调宣委员A+0.75</t>
  </si>
  <si>
    <t>秦云飞</t>
  </si>
  <si>
    <t>202105100315</t>
  </si>
  <si>
    <t>吴青均</t>
  </si>
  <si>
    <t>202105100317</t>
  </si>
  <si>
    <t>吴易优</t>
  </si>
  <si>
    <t>202105100318</t>
  </si>
  <si>
    <t>谢聪</t>
  </si>
  <si>
    <t>202105100319</t>
  </si>
  <si>
    <t>喻孝天</t>
  </si>
  <si>
    <t>202105100322</t>
  </si>
  <si>
    <t>(科技)部干事A+0.75</t>
  </si>
  <si>
    <t>周淑琴</t>
  </si>
  <si>
    <t>202105100326</t>
  </si>
  <si>
    <t>(科技)部干事B+0.5 广宣部干事B+0.5*0.2</t>
  </si>
  <si>
    <t>(科技)部干事B+0.5心理委员B+0.5*0.2</t>
  </si>
  <si>
    <t>陈秋韵</t>
  </si>
  <si>
    <t>202105100327</t>
  </si>
  <si>
    <r>
      <rPr>
        <sz val="10"/>
        <color rgb="FF000000"/>
        <rFont val="宋体"/>
        <family val="3"/>
        <charset val="134"/>
      </rPr>
      <t>信息工程学院团副总支A+1.25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学院广宣部干事A+0.75*0.2</t>
    </r>
    <r>
      <rPr>
        <sz val="10"/>
        <color rgb="FFFF0000"/>
        <rFont val="宋体"/>
        <family val="3"/>
        <charset val="134"/>
      </rPr>
      <t xml:space="preserve"> </t>
    </r>
  </si>
  <si>
    <r>
      <rPr>
        <sz val="10"/>
        <color rgb="FF000000"/>
        <rFont val="宋体"/>
        <family val="3"/>
        <charset val="134"/>
      </rPr>
      <t>信息工程学院团总支A+1.75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学院广宣部干事A+0.75*0.2</t>
    </r>
    <r>
      <rPr>
        <sz val="10"/>
        <color rgb="FFFF0000"/>
        <rFont val="宋体"/>
        <family val="3"/>
        <charset val="134"/>
      </rPr>
      <t xml:space="preserve"> </t>
    </r>
  </si>
  <si>
    <t>池南瑞</t>
  </si>
  <si>
    <t>202105100503</t>
  </si>
  <si>
    <r>
      <rPr>
        <sz val="10"/>
        <color rgb="FF000000"/>
        <rFont val="宋体"/>
        <family val="3"/>
        <charset val="134"/>
      </rPr>
      <t>院文艺部干事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工大之声广播台文娱部部员A+0.75*0.2 学生公寓自治委员会楼层长B+0.75</t>
    </r>
  </si>
  <si>
    <r>
      <rPr>
        <sz val="10"/>
        <color rgb="FF000000"/>
        <rFont val="宋体"/>
        <family val="3"/>
        <charset val="134"/>
      </rPr>
      <t>工大之声广播台文娱部部员A</t>
    </r>
    <r>
      <rPr>
        <sz val="10"/>
        <color rgb="FF000000"/>
        <rFont val="宋体"/>
        <family val="3"/>
        <charset val="134"/>
      </rPr>
      <t xml:space="preserve">  </t>
    </r>
    <r>
      <rPr>
        <sz val="10"/>
        <color rgb="FF000000"/>
        <rFont val="宋体"/>
        <family val="3"/>
        <charset val="134"/>
      </rPr>
      <t>学生公寓自治委员会楼层长A+1*0.2 团支书B+1</t>
    </r>
  </si>
  <si>
    <t>李雨澄</t>
  </si>
  <si>
    <t>202105100612</t>
  </si>
  <si>
    <t>生活委员A+0.75 校青马干事B+0.5*0.2</t>
  </si>
  <si>
    <t>校青马干事B+0.5 校资助干事B+0.5*0.2</t>
  </si>
  <si>
    <t>翁雨岑</t>
  </si>
  <si>
    <t>202105100620</t>
  </si>
  <si>
    <t>校青马干事A+0.75*0.2 团支书B+1</t>
  </si>
  <si>
    <r>
      <rPr>
        <sz val="10"/>
        <color rgb="FF000000"/>
        <rFont val="宋体"/>
        <family val="3"/>
        <charset val="134"/>
      </rPr>
      <t>( 学检 )部干事B+0.5*0.2</t>
    </r>
    <r>
      <rPr>
        <sz val="10"/>
        <color rgb="FF000000"/>
        <rFont val="宋体"/>
        <family val="3"/>
        <charset val="134"/>
      </rPr>
      <t xml:space="preserve">  </t>
    </r>
    <r>
      <rPr>
        <sz val="10"/>
        <color rgb="FF000000"/>
        <rFont val="宋体"/>
        <family val="3"/>
        <charset val="134"/>
      </rPr>
      <t>班长B+1</t>
    </r>
  </si>
  <si>
    <t>曾宇浩</t>
  </si>
  <si>
    <t>202105100626</t>
  </si>
  <si>
    <t>2022智能车新生赛比赛：校三等奖+0.4</t>
  </si>
  <si>
    <t>分社管干事B+0.5</t>
  </si>
  <si>
    <t>冯宁瑄</t>
  </si>
  <si>
    <t>202105100305</t>
  </si>
  <si>
    <t>2021自动化04</t>
  </si>
  <si>
    <t>隆杰</t>
  </si>
  <si>
    <t>202105100401</t>
  </si>
  <si>
    <t>邵奔豪</t>
  </si>
  <si>
    <t>202105100403</t>
  </si>
  <si>
    <t>信息志协 )部干事B+0.5 心理委员B+0.5*0.2</t>
  </si>
  <si>
    <t>唐晨昱</t>
  </si>
  <si>
    <t>202105100404</t>
  </si>
  <si>
    <t>王彬璋</t>
  </si>
  <si>
    <t>202105100405</t>
  </si>
  <si>
    <r>
      <rPr>
        <sz val="10"/>
        <color rgb="FF00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资助委员B+0.5</t>
    </r>
  </si>
  <si>
    <t>王皓天</t>
  </si>
  <si>
    <t>202105100406</t>
  </si>
  <si>
    <t>团副总支A+1.25 (e之蓝)部干事B+0.5*0.2</t>
  </si>
  <si>
    <t>(e之蓝)部干事A+0.75*0.2 团支书B+1</t>
  </si>
  <si>
    <t>王锦鹏</t>
  </si>
  <si>
    <t>202105100407</t>
  </si>
  <si>
    <t>项彦凯</t>
  </si>
  <si>
    <t>202105100408</t>
  </si>
  <si>
    <t>雏鹰杯一等奖+0.6</t>
  </si>
  <si>
    <t>精弘网络技术部干事A+0.75 (科技)部干事A+0.75*0.2</t>
  </si>
  <si>
    <r>
      <rPr>
        <sz val="10"/>
        <color rgb="FF000000"/>
        <rFont val="宋体"/>
        <family val="3"/>
        <charset val="134"/>
      </rPr>
      <t>精弘网络技术部干事B+0.5*0.2</t>
    </r>
    <r>
      <rPr>
        <sz val="10"/>
        <color rgb="FF000000"/>
        <rFont val="宋体"/>
        <family val="3"/>
        <charset val="134"/>
      </rPr>
      <t xml:space="preserve">  </t>
    </r>
    <r>
      <rPr>
        <sz val="10"/>
        <color rgb="FF000000"/>
        <rFont val="宋体"/>
        <family val="3"/>
        <charset val="134"/>
      </rPr>
      <t>(科技)部干事A+0.75</t>
    </r>
  </si>
  <si>
    <t>许永琪</t>
  </si>
  <si>
    <t>202105100411</t>
  </si>
  <si>
    <t>杨阳</t>
  </si>
  <si>
    <t>202105100412</t>
  </si>
  <si>
    <t>俞楚钢</t>
  </si>
  <si>
    <t>202105100414</t>
  </si>
  <si>
    <t>事务中心干事A+0.75</t>
  </si>
  <si>
    <t>事务中心干事B+0.5</t>
  </si>
  <si>
    <t>朱顺禄</t>
  </si>
  <si>
    <t>202105100415</t>
  </si>
  <si>
    <t>校团委社团工作部干事B+0.5*0.2 组织部)部干事B+0.5</t>
  </si>
  <si>
    <r>
      <rPr>
        <sz val="10"/>
        <color rgb="FF000000"/>
        <rFont val="宋体"/>
        <family val="3"/>
        <charset val="134"/>
      </rPr>
      <t>校团委社团工作部干事+0.5*0.2 组织部)部干事B</t>
    </r>
    <r>
      <rPr>
        <sz val="10"/>
        <color rgb="FF000000"/>
        <rFont val="宋体"/>
        <family val="3"/>
        <charset val="134"/>
      </rPr>
      <t xml:space="preserve">  </t>
    </r>
    <r>
      <rPr>
        <sz val="10"/>
        <color rgb="FF000000"/>
        <rFont val="宋体"/>
        <family val="3"/>
        <charset val="134"/>
      </rPr>
      <t>班长B+1</t>
    </r>
  </si>
  <si>
    <t>陈琦鹏</t>
  </si>
  <si>
    <t>202105100418</t>
  </si>
  <si>
    <t>丁俊元</t>
  </si>
  <si>
    <t>202105100419</t>
  </si>
  <si>
    <t>盖英志</t>
  </si>
  <si>
    <t>202105100422</t>
  </si>
  <si>
    <t>季堉克</t>
  </si>
  <si>
    <t>202105100424</t>
  </si>
  <si>
    <t>李鹏飞</t>
  </si>
  <si>
    <t>202105100425</t>
  </si>
  <si>
    <t>陈嘉禾</t>
  </si>
  <si>
    <t>202105100501</t>
  </si>
  <si>
    <r>
      <rPr>
        <sz val="10"/>
        <color rgb="FF000000"/>
        <rFont val="宋体"/>
        <family val="3"/>
        <charset val="134"/>
      </rPr>
      <t>青马部干事B+0.5</t>
    </r>
    <r>
      <rPr>
        <sz val="10"/>
        <color rgb="FF000000"/>
        <rFont val="宋体"/>
        <family val="3"/>
        <charset val="134"/>
      </rPr>
      <t xml:space="preserve"> </t>
    </r>
  </si>
  <si>
    <t>冯诗怡</t>
  </si>
  <si>
    <t>202105100504</t>
  </si>
  <si>
    <t>就协部门干事A+0.75</t>
  </si>
  <si>
    <t>何肖杨</t>
  </si>
  <si>
    <t>202105100506</t>
  </si>
  <si>
    <t>广宣部干事A+0.75*0.2 班长A+1.25</t>
  </si>
  <si>
    <t>广宣部干事A+0.75*0.2 心理委员B+0.5</t>
  </si>
  <si>
    <t>王者</t>
  </si>
  <si>
    <t>202105100516</t>
  </si>
  <si>
    <r>
      <rPr>
        <sz val="10"/>
        <color rgb="FF00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微记者团干事A+0.75 调宣委员B+0.5*0.2</t>
    </r>
  </si>
  <si>
    <r>
      <rPr>
        <sz val="10"/>
        <color rgb="FF00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微记者团干事B+0.5</t>
    </r>
  </si>
  <si>
    <t>肖轩</t>
  </si>
  <si>
    <t>202105100522</t>
  </si>
  <si>
    <r>
      <rPr>
        <sz val="10"/>
        <color rgb="FF00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办公室 )部干事B+0.5 生活委员B+0.5*0.2</t>
    </r>
  </si>
  <si>
    <r>
      <rPr>
        <sz val="10"/>
        <color rgb="FF00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办公室 )部干事B+0.5</t>
    </r>
  </si>
  <si>
    <t>李浩</t>
  </si>
  <si>
    <t>202105100611</t>
  </si>
  <si>
    <t>校运动会团体第五+0.2*0.5</t>
  </si>
  <si>
    <t>2021-2022年校级组织书香工大干事B+0.5 ( 学检 )部干事B+0.5*0.2</t>
  </si>
  <si>
    <t>2021-2022年校级组织书香工大干事B+0.5*0.2 ( 学检 )部干事A+0.75 资助委员B</t>
  </si>
  <si>
    <t>吴安庆</t>
  </si>
  <si>
    <t>202105100621</t>
  </si>
  <si>
    <t>程聪阳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</si>
</sst>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0_ "/>
  </numFmts>
  <fonts count="9" x14ac:knownFonts="1">
    <font>
      <sz val="12"/>
      <name val="宋体"/>
      <charset val="134"/>
    </font>
    <font>
      <b/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10"/>
      <color rgb="FFFF0000"/>
      <name val="宋体"/>
      <family val="3"/>
      <charset val="134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</font>
  </fonts>
  <fills count="13">
    <fill>
      <patternFill patternType="none"/>
    </fill>
    <fill>
      <patternFill patternType="gray125"/>
    </fill>
    <fill>
      <patternFill patternType="solid">
        <fgColor rgb="FFC5DEB5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A9CD90"/>
        <bgColor indexed="64"/>
      </patternFill>
    </fill>
    <fill>
      <patternFill patternType="solid">
        <fgColor rgb="FFE2EEDA"/>
        <bgColor indexed="64"/>
      </patternFill>
    </fill>
    <fill>
      <patternFill patternType="solid">
        <fgColor rgb="FFBF90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5DEB5"/>
      </left>
      <right style="thin">
        <color rgb="FFC5DEB5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5DEB5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C5DEB5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>
      <alignment vertical="center"/>
    </xf>
    <xf numFmtId="0" fontId="5" fillId="0" borderId="0">
      <protection locked="0"/>
    </xf>
  </cellStyleXfs>
  <cellXfs count="1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9" xfId="1" applyFont="1" applyBorder="1" applyAlignment="1" applyProtection="1">
      <alignment horizontal="center" vertical="center"/>
    </xf>
    <xf numFmtId="0" fontId="2" fillId="0" borderId="9" xfId="1" applyFont="1" applyBorder="1" applyAlignment="1" applyProtection="1">
      <alignment horizontal="center" vertical="center"/>
    </xf>
    <xf numFmtId="0" fontId="1" fillId="7" borderId="15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center" vertical="center"/>
    </xf>
    <xf numFmtId="0" fontId="4" fillId="0" borderId="14" xfId="1" applyFont="1" applyBorder="1" applyAlignment="1" applyProtection="1">
      <alignment horizontal="center" vertical="center"/>
    </xf>
    <xf numFmtId="0" fontId="4" fillId="0" borderId="12" xfId="1" applyFont="1" applyBorder="1" applyAlignment="1" applyProtection="1">
      <alignment horizontal="center" vertical="center"/>
    </xf>
    <xf numFmtId="0" fontId="2" fillId="0" borderId="23" xfId="1" applyFont="1" applyBorder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4" fillId="0" borderId="16" xfId="1" applyFont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76" fontId="4" fillId="0" borderId="9" xfId="1" applyNumberFormat="1" applyFont="1" applyBorder="1" applyAlignment="1" applyProtection="1">
      <alignment horizontal="center" vertical="center"/>
    </xf>
    <xf numFmtId="0" fontId="2" fillId="11" borderId="0" xfId="0" applyFont="1" applyFill="1" applyAlignment="1">
      <alignment horizontal="center" vertical="center"/>
    </xf>
    <xf numFmtId="0" fontId="4" fillId="11" borderId="9" xfId="1" applyFont="1" applyFill="1" applyBorder="1" applyAlignment="1" applyProtection="1">
      <alignment horizontal="center" vertical="center"/>
    </xf>
    <xf numFmtId="0" fontId="2" fillId="11" borderId="9" xfId="1" applyFont="1" applyFill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horizontal="center" vertical="center"/>
    </xf>
    <xf numFmtId="0" fontId="4" fillId="0" borderId="0" xfId="1" applyFont="1" applyAlignment="1" applyProtection="1">
      <alignment horizontal="center" vertical="center"/>
    </xf>
    <xf numFmtId="0" fontId="4" fillId="11" borderId="12" xfId="1" applyFont="1" applyFill="1" applyBorder="1" applyAlignment="1" applyProtection="1">
      <alignment horizontal="center" vertical="center"/>
    </xf>
    <xf numFmtId="0" fontId="4" fillId="11" borderId="1" xfId="1" applyFont="1" applyFill="1" applyBorder="1" applyAlignment="1" applyProtection="1">
      <alignment horizontal="center" vertical="center"/>
    </xf>
    <xf numFmtId="0" fontId="4" fillId="11" borderId="0" xfId="1" applyFont="1" applyFill="1" applyAlignment="1" applyProtection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9" xfId="1" quotePrefix="1" applyFont="1" applyBorder="1" applyAlignment="1" applyProtection="1">
      <alignment horizontal="center" vertical="center"/>
    </xf>
    <xf numFmtId="0" fontId="2" fillId="0" borderId="9" xfId="1" quotePrefix="1" applyFont="1" applyBorder="1" applyAlignment="1" applyProtection="1">
      <alignment horizontal="center" vertical="center"/>
    </xf>
    <xf numFmtId="0" fontId="2" fillId="0" borderId="23" xfId="0" quotePrefix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12" borderId="9" xfId="0" applyFont="1" applyFill="1" applyBorder="1" applyAlignment="1">
      <alignment horizontal="center" vertical="center"/>
    </xf>
    <xf numFmtId="0" fontId="2" fillId="12" borderId="23" xfId="0" applyFont="1" applyFill="1" applyBorder="1" applyAlignment="1">
      <alignment horizontal="center" vertical="center"/>
    </xf>
    <xf numFmtId="0" fontId="4" fillId="12" borderId="9" xfId="1" applyFont="1" applyFill="1" applyBorder="1" applyAlignment="1" applyProtection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12" borderId="12" xfId="0" applyFont="1" applyFill="1" applyBorder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2" fillId="12" borderId="9" xfId="1" applyFont="1" applyFill="1" applyBorder="1" applyAlignment="1" applyProtection="1">
      <alignment horizontal="center" vertical="center"/>
    </xf>
    <xf numFmtId="0" fontId="8" fillId="12" borderId="9" xfId="0" applyFont="1" applyFill="1" applyBorder="1" applyAlignment="1">
      <alignment horizontal="center" vertical="center"/>
    </xf>
    <xf numFmtId="0" fontId="2" fillId="12" borderId="9" xfId="0" quotePrefix="1" applyFont="1" applyFill="1" applyBorder="1" applyAlignment="1">
      <alignment horizontal="center" vertical="center"/>
    </xf>
    <xf numFmtId="0" fontId="2" fillId="12" borderId="1" xfId="0" quotePrefix="1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5" borderId="24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" fillId="7" borderId="26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17" xfId="0" applyFont="1" applyFill="1" applyBorder="1" applyAlignment="1">
      <alignment horizontal="center" vertical="center"/>
    </xf>
    <xf numFmtId="177" fontId="1" fillId="7" borderId="17" xfId="0" applyNumberFormat="1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1" fillId="7" borderId="25" xfId="0" applyFont="1" applyFill="1" applyBorder="1" applyAlignment="1">
      <alignment horizontal="center" vertical="center"/>
    </xf>
    <xf numFmtId="177" fontId="1" fillId="7" borderId="27" xfId="0" applyNumberFormat="1" applyFont="1" applyFill="1" applyBorder="1" applyAlignment="1">
      <alignment horizontal="center" vertical="center"/>
    </xf>
    <xf numFmtId="0" fontId="1" fillId="7" borderId="27" xfId="0" applyFont="1" applyFill="1" applyBorder="1" applyAlignment="1">
      <alignment horizontal="center" vertical="center"/>
    </xf>
    <xf numFmtId="177" fontId="1" fillId="7" borderId="9" xfId="0" applyNumberFormat="1" applyFont="1" applyFill="1" applyBorder="1" applyAlignment="1">
      <alignment horizontal="center" vertical="center"/>
    </xf>
    <xf numFmtId="0" fontId="1" fillId="9" borderId="21" xfId="0" applyFont="1" applyFill="1" applyBorder="1" applyAlignment="1">
      <alignment horizontal="center" vertical="center"/>
    </xf>
    <xf numFmtId="0" fontId="1" fillId="9" borderId="22" xfId="0" applyFont="1" applyFill="1" applyBorder="1" applyAlignment="1">
      <alignment horizontal="center" vertical="center"/>
    </xf>
    <xf numFmtId="0" fontId="1" fillId="9" borderId="24" xfId="0" applyFont="1" applyFill="1" applyBorder="1" applyAlignment="1">
      <alignment horizontal="center" vertical="center"/>
    </xf>
    <xf numFmtId="0" fontId="1" fillId="10" borderId="21" xfId="0" applyFont="1" applyFill="1" applyBorder="1" applyAlignment="1">
      <alignment horizontal="center" vertical="center"/>
    </xf>
    <xf numFmtId="0" fontId="1" fillId="10" borderId="22" xfId="0" applyFont="1" applyFill="1" applyBorder="1" applyAlignment="1">
      <alignment horizontal="center" vertical="center"/>
    </xf>
    <xf numFmtId="0" fontId="1" fillId="7" borderId="28" xfId="0" applyFont="1" applyFill="1" applyBorder="1" applyAlignment="1">
      <alignment horizontal="center" vertical="center"/>
    </xf>
    <xf numFmtId="0" fontId="1" fillId="7" borderId="29" xfId="0" applyFont="1" applyFill="1" applyBorder="1" applyAlignment="1">
      <alignment horizontal="center" vertical="center"/>
    </xf>
    <xf numFmtId="0" fontId="1" fillId="7" borderId="15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8" borderId="21" xfId="0" applyFont="1" applyFill="1" applyBorder="1" applyAlignment="1">
      <alignment horizontal="center" vertical="center"/>
    </xf>
    <xf numFmtId="0" fontId="1" fillId="8" borderId="22" xfId="0" applyFont="1" applyFill="1" applyBorder="1" applyAlignment="1">
      <alignment horizontal="center" vertical="center"/>
    </xf>
    <xf numFmtId="0" fontId="1" fillId="8" borderId="24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9" borderId="30" xfId="0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176" fontId="1" fillId="6" borderId="17" xfId="0" applyNumberFormat="1" applyFont="1" applyFill="1" applyBorder="1" applyAlignment="1">
      <alignment horizontal="center" vertical="center"/>
    </xf>
    <xf numFmtId="176" fontId="1" fillId="6" borderId="13" xfId="0" applyNumberFormat="1" applyFont="1" applyFill="1" applyBorder="1" applyAlignment="1">
      <alignment horizontal="center" vertical="center"/>
    </xf>
    <xf numFmtId="176" fontId="1" fillId="6" borderId="9" xfId="0" applyNumberFormat="1" applyFont="1" applyFill="1" applyBorder="1" applyAlignment="1">
      <alignment horizontal="center" vertical="center"/>
    </xf>
    <xf numFmtId="176" fontId="1" fillId="6" borderId="1" xfId="0" applyNumberFormat="1" applyFont="1" applyFill="1" applyBorder="1" applyAlignment="1">
      <alignment horizontal="center" vertical="center"/>
    </xf>
    <xf numFmtId="176" fontId="1" fillId="0" borderId="23" xfId="0" applyNumberFormat="1" applyFont="1" applyBorder="1" applyAlignment="1">
      <alignment horizontal="center" vertical="center"/>
    </xf>
    <xf numFmtId="176" fontId="1" fillId="0" borderId="18" xfId="0" applyNumberFormat="1" applyFont="1" applyBorder="1" applyAlignment="1">
      <alignment horizontal="center" vertical="center"/>
    </xf>
  </cellXfs>
  <cellStyles count="2">
    <cellStyle name="Normal" xfId="1" xr:uid="{00000000-0005-0000-0000-000031000000}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2&#24180;&#20449;&#24687;&#24037;&#31243;&#23398;&#38498;&#26143;&#32423;&#24535;&#24895;&#32773;&#21517;&#2133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0010;&#20154;&#27665;&#20027;&#35780;&#3575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#REF"/>
    </sheetNames>
    <sheetDataSet>
      <sheetData sheetId="0">
        <row r="1">
          <cell r="A1" t="str">
            <v>胡林涛</v>
          </cell>
          <cell r="B1" t="str">
            <v>五星级志愿者</v>
          </cell>
          <cell r="C1">
            <v>4</v>
          </cell>
          <cell r="D1" t="str">
            <v>星级志愿者+0.5</v>
          </cell>
        </row>
        <row r="2">
          <cell r="A2" t="str">
            <v>郑潇</v>
          </cell>
          <cell r="B2" t="str">
            <v>三星级志愿者</v>
          </cell>
          <cell r="C2">
            <v>2</v>
          </cell>
          <cell r="D2" t="str">
            <v>星级志愿者+0.5</v>
          </cell>
        </row>
        <row r="3">
          <cell r="A3" t="str">
            <v>王睿明</v>
          </cell>
          <cell r="C3">
            <v>2</v>
          </cell>
          <cell r="D3" t="str">
            <v>星级志愿者+0.5</v>
          </cell>
        </row>
        <row r="4">
          <cell r="A4" t="str">
            <v>周一祥</v>
          </cell>
          <cell r="D4" t="str">
            <v>星级志愿者+1.5</v>
          </cell>
        </row>
        <row r="5">
          <cell r="A5" t="str">
            <v>燕阳天</v>
          </cell>
          <cell r="D5" t="str">
            <v>星级志愿者+1.5</v>
          </cell>
        </row>
        <row r="6">
          <cell r="A6" t="str">
            <v>汪锐</v>
          </cell>
          <cell r="B6" t="str">
            <v>二星级志愿者</v>
          </cell>
          <cell r="D6" t="str">
            <v>星级志愿者+1</v>
          </cell>
        </row>
        <row r="7">
          <cell r="A7" t="str">
            <v>邓霞</v>
          </cell>
          <cell r="D7" t="str">
            <v>星级志愿者+1</v>
          </cell>
        </row>
        <row r="8">
          <cell r="A8" t="str">
            <v>陈镒培</v>
          </cell>
          <cell r="D8" t="str">
            <v>星级志愿者+1</v>
          </cell>
        </row>
        <row r="9">
          <cell r="A9" t="str">
            <v>邓洋</v>
          </cell>
          <cell r="D9" t="str">
            <v>星级志愿者+1</v>
          </cell>
        </row>
        <row r="10">
          <cell r="A10" t="str">
            <v>朱力</v>
          </cell>
          <cell r="D10" t="str">
            <v>星级志愿者+1</v>
          </cell>
        </row>
        <row r="11">
          <cell r="A11" t="str">
            <v>章默涵</v>
          </cell>
          <cell r="D11" t="str">
            <v>星级志愿者+1</v>
          </cell>
        </row>
        <row r="12">
          <cell r="A12" t="str">
            <v>华飞扬</v>
          </cell>
          <cell r="D12" t="str">
            <v>星级志愿者+1</v>
          </cell>
        </row>
        <row r="13">
          <cell r="A13" t="str">
            <v>刘涵枫</v>
          </cell>
          <cell r="D13" t="str">
            <v>星级志愿者+1</v>
          </cell>
        </row>
        <row r="14">
          <cell r="A14" t="str">
            <v>汤楷恩</v>
          </cell>
          <cell r="B14" t="str">
            <v>一星级志愿者</v>
          </cell>
          <cell r="D14" t="str">
            <v>星级志愿者+0.5</v>
          </cell>
        </row>
        <row r="15">
          <cell r="A15" t="str">
            <v>叶恩嘉</v>
          </cell>
          <cell r="D15" t="str">
            <v>星级志愿者+0.5</v>
          </cell>
        </row>
        <row r="16">
          <cell r="A16" t="str">
            <v>倪文可</v>
          </cell>
          <cell r="D16" t="str">
            <v>星级志愿者+0.5</v>
          </cell>
        </row>
        <row r="17">
          <cell r="A17" t="str">
            <v>戚庄一</v>
          </cell>
          <cell r="D17" t="str">
            <v>星级志愿者+0.5</v>
          </cell>
        </row>
        <row r="18">
          <cell r="A18" t="str">
            <v>虞成骏</v>
          </cell>
          <cell r="D18" t="str">
            <v>星级志愿者+0.5</v>
          </cell>
        </row>
        <row r="19">
          <cell r="A19" t="str">
            <v>杨芙蓉</v>
          </cell>
          <cell r="D19" t="str">
            <v>星级志愿者+0.5</v>
          </cell>
        </row>
        <row r="20">
          <cell r="A20" t="str">
            <v>王骁</v>
          </cell>
          <cell r="D20" t="str">
            <v>星级志愿者+0.5</v>
          </cell>
        </row>
        <row r="21">
          <cell r="A21" t="str">
            <v>刘烨</v>
          </cell>
          <cell r="D21" t="str">
            <v>星级志愿者+0.5</v>
          </cell>
        </row>
        <row r="22">
          <cell r="A22" t="str">
            <v>徐刘玉</v>
          </cell>
          <cell r="D22" t="str">
            <v>星级志愿者+0.5</v>
          </cell>
        </row>
        <row r="23">
          <cell r="A23" t="str">
            <v>李亦奥</v>
          </cell>
          <cell r="D23" t="str">
            <v>星级志愿者+0.5</v>
          </cell>
        </row>
        <row r="24">
          <cell r="A24" t="str">
            <v>滕奕飞</v>
          </cell>
          <cell r="D24" t="str">
            <v>星级志愿者+0.5</v>
          </cell>
        </row>
        <row r="25">
          <cell r="A25" t="str">
            <v>马思涵</v>
          </cell>
          <cell r="D25" t="str">
            <v>星级志愿者+0.5</v>
          </cell>
        </row>
        <row r="26">
          <cell r="A26" t="str">
            <v>金晶</v>
          </cell>
          <cell r="D26" t="str">
            <v>星级志愿者+0.5</v>
          </cell>
        </row>
        <row r="27">
          <cell r="A27" t="str">
            <v>侯彬</v>
          </cell>
          <cell r="D27" t="str">
            <v>星级志愿者+0.5</v>
          </cell>
        </row>
        <row r="28">
          <cell r="A28" t="str">
            <v>张博杰</v>
          </cell>
          <cell r="D28" t="str">
            <v>星级志愿者+0.5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电气"/>
      <sheetName val="电信"/>
      <sheetName val="通信"/>
      <sheetName val="机器人"/>
      <sheetName val="智科"/>
      <sheetName val="自动化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李明杰</v>
          </cell>
          <cell r="C1">
            <v>1</v>
          </cell>
          <cell r="D1">
            <v>64</v>
          </cell>
          <cell r="E1">
            <v>63</v>
          </cell>
          <cell r="F1">
            <v>63.606060606060602</v>
          </cell>
          <cell r="G1">
            <v>63.542424242424197</v>
          </cell>
        </row>
        <row r="2">
          <cell r="B2" t="str">
            <v>张尧</v>
          </cell>
          <cell r="C2">
            <v>2</v>
          </cell>
          <cell r="D2">
            <v>32</v>
          </cell>
          <cell r="E2">
            <v>63</v>
          </cell>
          <cell r="F2">
            <v>63.636363636363598</v>
          </cell>
          <cell r="G2">
            <v>53.954545454545503</v>
          </cell>
        </row>
        <row r="3">
          <cell r="B3" t="str">
            <v>徐欣瑶</v>
          </cell>
          <cell r="C3">
            <v>3</v>
          </cell>
          <cell r="D3">
            <v>64</v>
          </cell>
          <cell r="E3">
            <v>63</v>
          </cell>
          <cell r="F3">
            <v>63.575757575757599</v>
          </cell>
          <cell r="G3">
            <v>63.530303030303003</v>
          </cell>
        </row>
        <row r="4">
          <cell r="B4" t="str">
            <v>周洁茹</v>
          </cell>
          <cell r="C4">
            <v>4</v>
          </cell>
          <cell r="D4">
            <v>64</v>
          </cell>
          <cell r="E4">
            <v>63</v>
          </cell>
          <cell r="F4">
            <v>63.575757575757599</v>
          </cell>
          <cell r="G4">
            <v>63.530303030303003</v>
          </cell>
        </row>
        <row r="5">
          <cell r="B5" t="str">
            <v>周洁茹</v>
          </cell>
          <cell r="C5">
            <v>4</v>
          </cell>
          <cell r="D5">
            <v>64</v>
          </cell>
          <cell r="E5">
            <v>63</v>
          </cell>
          <cell r="F5">
            <v>63.606060606060602</v>
          </cell>
          <cell r="G5">
            <v>63.542424242424197</v>
          </cell>
        </row>
        <row r="6">
          <cell r="B6" t="str">
            <v>刘唯一</v>
          </cell>
          <cell r="C6">
            <v>5</v>
          </cell>
          <cell r="D6">
            <v>64</v>
          </cell>
          <cell r="E6">
            <v>63</v>
          </cell>
          <cell r="F6">
            <v>63.606060606060602</v>
          </cell>
          <cell r="G6">
            <v>63.542424242424197</v>
          </cell>
        </row>
        <row r="7">
          <cell r="B7" t="str">
            <v>陈康垒</v>
          </cell>
          <cell r="C7">
            <v>6</v>
          </cell>
          <cell r="D7">
            <v>64</v>
          </cell>
          <cell r="E7">
            <v>63</v>
          </cell>
          <cell r="F7">
            <v>63.606060606060602</v>
          </cell>
          <cell r="G7">
            <v>63.542424242424197</v>
          </cell>
        </row>
        <row r="8">
          <cell r="B8" t="str">
            <v>丁吕轩</v>
          </cell>
          <cell r="C8">
            <v>7</v>
          </cell>
          <cell r="D8">
            <v>63</v>
          </cell>
          <cell r="E8">
            <v>63</v>
          </cell>
          <cell r="F8">
            <v>63.606060606060602</v>
          </cell>
          <cell r="G8">
            <v>63.2424242424242</v>
          </cell>
        </row>
        <row r="9">
          <cell r="B9" t="str">
            <v>王毅诚</v>
          </cell>
          <cell r="C9">
            <v>8</v>
          </cell>
          <cell r="D9">
            <v>64</v>
          </cell>
          <cell r="E9">
            <v>63</v>
          </cell>
          <cell r="F9">
            <v>63.6666666666667</v>
          </cell>
          <cell r="G9">
            <v>63.566666666666698</v>
          </cell>
        </row>
        <row r="10">
          <cell r="B10" t="str">
            <v>王一昊</v>
          </cell>
          <cell r="C10">
            <v>9</v>
          </cell>
          <cell r="D10">
            <v>64</v>
          </cell>
          <cell r="E10">
            <v>63</v>
          </cell>
          <cell r="F10">
            <v>63.636363636363598</v>
          </cell>
          <cell r="G10">
            <v>63.554545454545398</v>
          </cell>
        </row>
        <row r="11">
          <cell r="B11" t="str">
            <v>郭志伟</v>
          </cell>
          <cell r="C11">
            <v>10</v>
          </cell>
          <cell r="D11">
            <v>64</v>
          </cell>
          <cell r="E11">
            <v>63</v>
          </cell>
          <cell r="F11">
            <v>63.606060606060602</v>
          </cell>
          <cell r="G11">
            <v>63.542424242424197</v>
          </cell>
        </row>
        <row r="12">
          <cell r="B12" t="str">
            <v>胡宸恺</v>
          </cell>
          <cell r="C12">
            <v>11</v>
          </cell>
          <cell r="D12">
            <v>64</v>
          </cell>
          <cell r="E12">
            <v>64</v>
          </cell>
          <cell r="F12">
            <v>62.939393939393902</v>
          </cell>
          <cell r="G12">
            <v>63.575757575757599</v>
          </cell>
        </row>
        <row r="13">
          <cell r="B13" t="str">
            <v>郑潇</v>
          </cell>
          <cell r="C13">
            <v>12</v>
          </cell>
          <cell r="D13">
            <v>64</v>
          </cell>
          <cell r="E13">
            <v>63</v>
          </cell>
          <cell r="F13">
            <v>63.6666666666667</v>
          </cell>
          <cell r="G13">
            <v>63.566666666666698</v>
          </cell>
        </row>
        <row r="14">
          <cell r="B14" t="str">
            <v>邹雨欣</v>
          </cell>
          <cell r="C14">
            <v>13</v>
          </cell>
          <cell r="D14">
            <v>64</v>
          </cell>
          <cell r="E14">
            <v>63</v>
          </cell>
          <cell r="F14">
            <v>63.636363636363598</v>
          </cell>
          <cell r="G14">
            <v>63.554545454545398</v>
          </cell>
        </row>
        <row r="15">
          <cell r="B15" t="str">
            <v>蔡一鸣</v>
          </cell>
          <cell r="C15">
            <v>14</v>
          </cell>
          <cell r="D15">
            <v>64</v>
          </cell>
          <cell r="E15">
            <v>63</v>
          </cell>
          <cell r="F15">
            <v>63.636363636363598</v>
          </cell>
          <cell r="G15">
            <v>63.554545454545398</v>
          </cell>
        </row>
        <row r="16">
          <cell r="B16" t="str">
            <v>黄彬轩</v>
          </cell>
          <cell r="C16">
            <v>16</v>
          </cell>
          <cell r="D16">
            <v>64</v>
          </cell>
          <cell r="E16">
            <v>63</v>
          </cell>
          <cell r="F16">
            <v>63.636363636363598</v>
          </cell>
          <cell r="G16">
            <v>63.554545454545398</v>
          </cell>
        </row>
        <row r="17">
          <cell r="B17" t="str">
            <v>李京龙</v>
          </cell>
          <cell r="C17">
            <v>17</v>
          </cell>
          <cell r="D17">
            <v>64</v>
          </cell>
          <cell r="E17">
            <v>63</v>
          </cell>
          <cell r="F17">
            <v>63.636363636363598</v>
          </cell>
          <cell r="G17">
            <v>63.554545454545398</v>
          </cell>
        </row>
        <row r="18">
          <cell r="B18" t="str">
            <v>林宇航</v>
          </cell>
          <cell r="C18">
            <v>18</v>
          </cell>
          <cell r="D18">
            <v>64</v>
          </cell>
          <cell r="E18">
            <v>63</v>
          </cell>
          <cell r="F18">
            <v>63.6666666666667</v>
          </cell>
          <cell r="G18">
            <v>63.566666666666698</v>
          </cell>
        </row>
        <row r="19">
          <cell r="B19" t="str">
            <v>刘兴万</v>
          </cell>
          <cell r="C19">
            <v>19</v>
          </cell>
          <cell r="D19">
            <v>64</v>
          </cell>
          <cell r="E19">
            <v>64</v>
          </cell>
          <cell r="F19">
            <v>63.606060606060602</v>
          </cell>
          <cell r="G19">
            <v>63.842424242424201</v>
          </cell>
        </row>
        <row r="20">
          <cell r="B20" t="str">
            <v>罗万鸿</v>
          </cell>
          <cell r="C20">
            <v>20</v>
          </cell>
          <cell r="D20">
            <v>64</v>
          </cell>
          <cell r="E20">
            <v>63</v>
          </cell>
          <cell r="F20">
            <v>63.6666666666667</v>
          </cell>
          <cell r="G20">
            <v>63.566666666666698</v>
          </cell>
        </row>
        <row r="21">
          <cell r="B21" t="str">
            <v>童昊和</v>
          </cell>
          <cell r="C21">
            <v>21</v>
          </cell>
          <cell r="D21">
            <v>64</v>
          </cell>
          <cell r="E21">
            <v>64</v>
          </cell>
          <cell r="F21">
            <v>62.727272727272698</v>
          </cell>
          <cell r="G21">
            <v>63.490909090909099</v>
          </cell>
        </row>
        <row r="22">
          <cell r="B22" t="str">
            <v>王睿明</v>
          </cell>
          <cell r="C22">
            <v>22</v>
          </cell>
          <cell r="D22">
            <v>64</v>
          </cell>
          <cell r="E22">
            <v>64</v>
          </cell>
          <cell r="F22">
            <v>63.575757575757599</v>
          </cell>
          <cell r="G22">
            <v>63.830303030303</v>
          </cell>
        </row>
        <row r="23">
          <cell r="B23" t="str">
            <v>王若愚</v>
          </cell>
          <cell r="C23">
            <v>23</v>
          </cell>
          <cell r="D23">
            <v>64</v>
          </cell>
          <cell r="E23">
            <v>64</v>
          </cell>
          <cell r="F23">
            <v>63.6666666666667</v>
          </cell>
          <cell r="G23">
            <v>63.866666666666703</v>
          </cell>
        </row>
        <row r="24">
          <cell r="B24" t="str">
            <v>魏顺顺</v>
          </cell>
          <cell r="C24">
            <v>24</v>
          </cell>
          <cell r="D24">
            <v>60</v>
          </cell>
          <cell r="E24">
            <v>64</v>
          </cell>
          <cell r="F24">
            <v>63.636363636363598</v>
          </cell>
          <cell r="G24">
            <v>62.654545454545499</v>
          </cell>
        </row>
        <row r="25">
          <cell r="B25" t="str">
            <v>吴开乐</v>
          </cell>
          <cell r="C25">
            <v>25</v>
          </cell>
          <cell r="D25">
            <v>63</v>
          </cell>
          <cell r="E25">
            <v>64</v>
          </cell>
          <cell r="F25">
            <v>63.606060606060602</v>
          </cell>
          <cell r="G25">
            <v>63.542424242424197</v>
          </cell>
        </row>
        <row r="26">
          <cell r="B26" t="str">
            <v>吴一哲</v>
          </cell>
          <cell r="C26">
            <v>26</v>
          </cell>
          <cell r="D26">
            <v>64</v>
          </cell>
          <cell r="E26">
            <v>63</v>
          </cell>
          <cell r="F26">
            <v>63.606060606060602</v>
          </cell>
          <cell r="G26">
            <v>63.542424242424197</v>
          </cell>
        </row>
        <row r="27">
          <cell r="B27" t="str">
            <v>杨千城</v>
          </cell>
          <cell r="C27">
            <v>27</v>
          </cell>
          <cell r="D27">
            <v>62</v>
          </cell>
          <cell r="E27">
            <v>64</v>
          </cell>
          <cell r="F27">
            <v>63.606060606060602</v>
          </cell>
          <cell r="G27">
            <v>63.2424242424242</v>
          </cell>
        </row>
        <row r="28">
          <cell r="B28" t="str">
            <v>于猛</v>
          </cell>
          <cell r="C28">
            <v>28</v>
          </cell>
          <cell r="D28">
            <v>64</v>
          </cell>
          <cell r="E28">
            <v>63</v>
          </cell>
          <cell r="F28">
            <v>63.393939393939398</v>
          </cell>
          <cell r="G28">
            <v>63.457575757575803</v>
          </cell>
        </row>
        <row r="29">
          <cell r="B29" t="str">
            <v>章金皓</v>
          </cell>
          <cell r="C29">
            <v>29</v>
          </cell>
          <cell r="D29">
            <v>63</v>
          </cell>
          <cell r="E29">
            <v>63</v>
          </cell>
          <cell r="F29">
            <v>63.636363636363598</v>
          </cell>
          <cell r="G29">
            <v>63.2545454545455</v>
          </cell>
        </row>
        <row r="30">
          <cell r="B30" t="str">
            <v>马佳鹏</v>
          </cell>
          <cell r="C30">
            <v>30</v>
          </cell>
          <cell r="D30">
            <v>64</v>
          </cell>
          <cell r="E30">
            <v>63</v>
          </cell>
          <cell r="F30">
            <v>63.606060606060602</v>
          </cell>
          <cell r="G30">
            <v>63.542424242424197</v>
          </cell>
        </row>
        <row r="31">
          <cell r="B31" t="str">
            <v>杨清华</v>
          </cell>
          <cell r="C31">
            <v>31</v>
          </cell>
          <cell r="D31">
            <v>64</v>
          </cell>
          <cell r="E31">
            <v>63</v>
          </cell>
          <cell r="F31">
            <v>63.6666666666667</v>
          </cell>
          <cell r="G31">
            <v>63.566666666666698</v>
          </cell>
        </row>
        <row r="32">
          <cell r="B32" t="str">
            <v>冯董宸</v>
          </cell>
          <cell r="C32">
            <v>31</v>
          </cell>
          <cell r="D32">
            <v>62</v>
          </cell>
          <cell r="E32">
            <v>63</v>
          </cell>
          <cell r="F32">
            <v>63.636363636363598</v>
          </cell>
          <cell r="G32">
            <v>62.954545454545503</v>
          </cell>
        </row>
        <row r="33">
          <cell r="B33" t="str">
            <v>徐灏天</v>
          </cell>
          <cell r="C33">
            <v>33</v>
          </cell>
          <cell r="D33">
            <v>64</v>
          </cell>
          <cell r="E33">
            <v>63</v>
          </cell>
          <cell r="F33">
            <v>63.636363636363598</v>
          </cell>
          <cell r="G33">
            <v>63.554545454545398</v>
          </cell>
        </row>
        <row r="34">
          <cell r="B34" t="str">
            <v>董旭</v>
          </cell>
          <cell r="C34">
            <v>34</v>
          </cell>
          <cell r="D34">
            <v>64</v>
          </cell>
          <cell r="E34">
            <v>63</v>
          </cell>
          <cell r="F34">
            <v>63.636363636363598</v>
          </cell>
          <cell r="G34">
            <v>63.554545454545398</v>
          </cell>
        </row>
        <row r="35">
          <cell r="B35" t="str">
            <v>张超文</v>
          </cell>
          <cell r="C35">
            <v>35</v>
          </cell>
          <cell r="D35">
            <v>60</v>
          </cell>
          <cell r="E35">
            <v>63</v>
          </cell>
          <cell r="F35">
            <v>63.606060606060602</v>
          </cell>
          <cell r="G35">
            <v>62.342424242424201</v>
          </cell>
        </row>
        <row r="36">
          <cell r="B36" t="str">
            <v>李庆晟</v>
          </cell>
          <cell r="C36">
            <v>1</v>
          </cell>
          <cell r="D36">
            <v>64</v>
          </cell>
          <cell r="E36">
            <v>60</v>
          </cell>
          <cell r="F36">
            <v>63.272727272727302</v>
          </cell>
          <cell r="G36">
            <v>62.509090909090901</v>
          </cell>
        </row>
        <row r="37">
          <cell r="B37" t="str">
            <v>李梦洁</v>
          </cell>
          <cell r="C37">
            <v>2</v>
          </cell>
          <cell r="D37">
            <v>64</v>
          </cell>
          <cell r="E37">
            <v>60</v>
          </cell>
          <cell r="F37">
            <v>63.2424242424242</v>
          </cell>
          <cell r="G37">
            <v>62.4969696969697</v>
          </cell>
        </row>
        <row r="38">
          <cell r="B38" t="str">
            <v>张鸿</v>
          </cell>
          <cell r="C38">
            <v>3</v>
          </cell>
          <cell r="D38">
            <v>40</v>
          </cell>
          <cell r="E38">
            <v>60</v>
          </cell>
          <cell r="F38">
            <v>62.969696969696997</v>
          </cell>
          <cell r="G38">
            <v>55.187878787878802</v>
          </cell>
        </row>
        <row r="39">
          <cell r="B39" t="str">
            <v>南晓伟</v>
          </cell>
          <cell r="C39">
            <v>4</v>
          </cell>
          <cell r="D39">
            <v>64</v>
          </cell>
          <cell r="E39">
            <v>60</v>
          </cell>
          <cell r="F39">
            <v>62.969696969696997</v>
          </cell>
          <cell r="G39">
            <v>62.387878787878797</v>
          </cell>
        </row>
        <row r="40">
          <cell r="B40" t="str">
            <v>陈骋</v>
          </cell>
          <cell r="C40">
            <v>5</v>
          </cell>
          <cell r="D40">
            <v>60</v>
          </cell>
          <cell r="E40">
            <v>60</v>
          </cell>
          <cell r="F40">
            <v>62.969696969696997</v>
          </cell>
          <cell r="G40">
            <v>61.187878787878802</v>
          </cell>
        </row>
        <row r="41">
          <cell r="B41" t="str">
            <v>张良</v>
          </cell>
          <cell r="C41">
            <v>6</v>
          </cell>
          <cell r="D41">
            <v>64</v>
          </cell>
          <cell r="E41">
            <v>60</v>
          </cell>
          <cell r="F41">
            <v>62.969696969696997</v>
          </cell>
          <cell r="G41">
            <v>62.387878787878797</v>
          </cell>
        </row>
        <row r="42">
          <cell r="B42" t="str">
            <v>章鸣</v>
          </cell>
          <cell r="C42">
            <v>7</v>
          </cell>
          <cell r="D42">
            <v>64</v>
          </cell>
          <cell r="E42">
            <v>60</v>
          </cell>
          <cell r="F42">
            <v>62.969696969696997</v>
          </cell>
          <cell r="G42">
            <v>62.387878787878797</v>
          </cell>
        </row>
        <row r="43">
          <cell r="B43" t="str">
            <v>周宇杰</v>
          </cell>
          <cell r="C43">
            <v>8</v>
          </cell>
          <cell r="D43">
            <v>63</v>
          </cell>
          <cell r="E43">
            <v>60</v>
          </cell>
          <cell r="F43">
            <v>62.939393939393902</v>
          </cell>
          <cell r="G43">
            <v>62.075757575757599</v>
          </cell>
        </row>
        <row r="44">
          <cell r="B44" t="str">
            <v>庄佳楠</v>
          </cell>
          <cell r="C44">
            <v>9</v>
          </cell>
          <cell r="D44">
            <v>64</v>
          </cell>
          <cell r="E44">
            <v>60</v>
          </cell>
          <cell r="F44">
            <v>62.909090909090899</v>
          </cell>
          <cell r="G44">
            <v>62.363636363636402</v>
          </cell>
        </row>
        <row r="45">
          <cell r="B45" t="str">
            <v>柴天宇</v>
          </cell>
          <cell r="C45">
            <v>10</v>
          </cell>
          <cell r="D45">
            <v>64</v>
          </cell>
          <cell r="E45">
            <v>60</v>
          </cell>
          <cell r="F45">
            <v>62.939393939393902</v>
          </cell>
          <cell r="G45">
            <v>62.375757575757603</v>
          </cell>
        </row>
        <row r="46">
          <cell r="B46" t="str">
            <v>陈楚元</v>
          </cell>
          <cell r="C46">
            <v>11</v>
          </cell>
          <cell r="D46">
            <v>64</v>
          </cell>
          <cell r="E46">
            <v>60</v>
          </cell>
          <cell r="F46">
            <v>62.939393939393902</v>
          </cell>
          <cell r="G46">
            <v>62.375757575757603</v>
          </cell>
        </row>
        <row r="47">
          <cell r="B47" t="str">
            <v>徐靖皓</v>
          </cell>
          <cell r="C47">
            <v>12</v>
          </cell>
          <cell r="D47">
            <v>64</v>
          </cell>
          <cell r="E47">
            <v>60</v>
          </cell>
          <cell r="F47">
            <v>62.909090909090899</v>
          </cell>
          <cell r="G47">
            <v>62.363636363636402</v>
          </cell>
        </row>
        <row r="48">
          <cell r="B48" t="str">
            <v>徐水强</v>
          </cell>
          <cell r="C48">
            <v>13</v>
          </cell>
          <cell r="D48">
            <v>64</v>
          </cell>
          <cell r="E48">
            <v>60</v>
          </cell>
          <cell r="F48">
            <v>62.939393939393902</v>
          </cell>
          <cell r="G48">
            <v>62.375757575757603</v>
          </cell>
        </row>
        <row r="49">
          <cell r="B49" t="str">
            <v>杨旭</v>
          </cell>
          <cell r="C49">
            <v>14</v>
          </cell>
          <cell r="D49">
            <v>64</v>
          </cell>
          <cell r="E49">
            <v>62</v>
          </cell>
          <cell r="F49">
            <v>63</v>
          </cell>
          <cell r="G49">
            <v>63</v>
          </cell>
        </row>
        <row r="50">
          <cell r="B50" t="str">
            <v>叶晗</v>
          </cell>
          <cell r="C50">
            <v>15</v>
          </cell>
          <cell r="D50">
            <v>64</v>
          </cell>
          <cell r="E50">
            <v>62</v>
          </cell>
          <cell r="F50">
            <v>62.939393939393902</v>
          </cell>
          <cell r="G50">
            <v>62.975757575757598</v>
          </cell>
        </row>
        <row r="51">
          <cell r="B51" t="str">
            <v>俞涵哲</v>
          </cell>
          <cell r="C51">
            <v>16</v>
          </cell>
          <cell r="D51">
            <v>64</v>
          </cell>
          <cell r="E51">
            <v>60</v>
          </cell>
          <cell r="F51">
            <v>62.969696969696997</v>
          </cell>
          <cell r="G51">
            <v>62.387878787878797</v>
          </cell>
        </row>
        <row r="52">
          <cell r="B52" t="str">
            <v>赵佳豪</v>
          </cell>
          <cell r="C52">
            <v>17</v>
          </cell>
          <cell r="D52">
            <v>64</v>
          </cell>
          <cell r="E52">
            <v>62</v>
          </cell>
          <cell r="F52">
            <v>63</v>
          </cell>
          <cell r="G52">
            <v>63</v>
          </cell>
        </row>
        <row r="53">
          <cell r="B53" t="str">
            <v>鲍沁宇</v>
          </cell>
          <cell r="C53">
            <v>18</v>
          </cell>
          <cell r="D53">
            <v>64</v>
          </cell>
          <cell r="E53">
            <v>64</v>
          </cell>
          <cell r="F53">
            <v>62.969696969696997</v>
          </cell>
          <cell r="G53">
            <v>63.5878787878788</v>
          </cell>
        </row>
        <row r="54">
          <cell r="B54" t="str">
            <v>蔡锦涛</v>
          </cell>
          <cell r="C54">
            <v>19</v>
          </cell>
          <cell r="D54">
            <v>64</v>
          </cell>
          <cell r="E54">
            <v>60</v>
          </cell>
          <cell r="F54">
            <v>62.969696969696997</v>
          </cell>
          <cell r="G54">
            <v>62.387878787878797</v>
          </cell>
        </row>
        <row r="55">
          <cell r="B55" t="str">
            <v>常涵豫</v>
          </cell>
          <cell r="C55">
            <v>20</v>
          </cell>
          <cell r="D55">
            <v>64</v>
          </cell>
          <cell r="E55">
            <v>60</v>
          </cell>
          <cell r="F55">
            <v>63.030303030303003</v>
          </cell>
          <cell r="G55">
            <v>62.4121212121212</v>
          </cell>
        </row>
        <row r="56">
          <cell r="B56" t="str">
            <v>陈荣辉</v>
          </cell>
          <cell r="C56">
            <v>21</v>
          </cell>
          <cell r="D56">
            <v>60</v>
          </cell>
          <cell r="E56">
            <v>60</v>
          </cell>
          <cell r="F56">
            <v>62.939393939393902</v>
          </cell>
          <cell r="G56">
            <v>61.175757575757601</v>
          </cell>
        </row>
        <row r="57">
          <cell r="B57" t="str">
            <v>董振羽</v>
          </cell>
          <cell r="C57">
            <v>22</v>
          </cell>
          <cell r="D57">
            <v>64</v>
          </cell>
          <cell r="E57">
            <v>62</v>
          </cell>
          <cell r="F57">
            <v>62.939393939393902</v>
          </cell>
          <cell r="G57">
            <v>62.975757575757598</v>
          </cell>
        </row>
        <row r="58">
          <cell r="B58" t="str">
            <v>方晨宇</v>
          </cell>
          <cell r="C58">
            <v>23</v>
          </cell>
          <cell r="D58">
            <v>64</v>
          </cell>
          <cell r="E58">
            <v>62</v>
          </cell>
          <cell r="F58">
            <v>62.909090909090899</v>
          </cell>
          <cell r="G58">
            <v>62.963636363636397</v>
          </cell>
        </row>
        <row r="59">
          <cell r="B59" t="str">
            <v>付康</v>
          </cell>
          <cell r="C59">
            <v>24</v>
          </cell>
          <cell r="D59">
            <v>63</v>
          </cell>
          <cell r="E59">
            <v>60</v>
          </cell>
          <cell r="F59">
            <v>63</v>
          </cell>
          <cell r="G59">
            <v>62.1</v>
          </cell>
        </row>
        <row r="60">
          <cell r="B60" t="str">
            <v>洪一帆</v>
          </cell>
          <cell r="C60">
            <v>25</v>
          </cell>
          <cell r="D60">
            <v>64</v>
          </cell>
          <cell r="E60">
            <v>62</v>
          </cell>
          <cell r="F60">
            <v>62.909090909090899</v>
          </cell>
          <cell r="G60">
            <v>62.963636363636397</v>
          </cell>
        </row>
        <row r="61">
          <cell r="B61" t="str">
            <v>李昊昕</v>
          </cell>
          <cell r="C61">
            <v>27</v>
          </cell>
          <cell r="D61">
            <v>64</v>
          </cell>
          <cell r="E61">
            <v>60</v>
          </cell>
          <cell r="F61">
            <v>63</v>
          </cell>
          <cell r="G61">
            <v>62.4</v>
          </cell>
        </row>
        <row r="62">
          <cell r="B62" t="str">
            <v>李锦泽</v>
          </cell>
          <cell r="C62">
            <v>28</v>
          </cell>
          <cell r="D62">
            <v>63</v>
          </cell>
          <cell r="E62">
            <v>60</v>
          </cell>
          <cell r="F62">
            <v>62.909090909090899</v>
          </cell>
          <cell r="G62">
            <v>62.063636363636398</v>
          </cell>
        </row>
        <row r="63">
          <cell r="B63" t="str">
            <v>乔鑫</v>
          </cell>
          <cell r="C63">
            <v>29</v>
          </cell>
          <cell r="D63">
            <v>57.6</v>
          </cell>
          <cell r="E63">
            <v>60</v>
          </cell>
          <cell r="F63">
            <v>62.909090909090899</v>
          </cell>
          <cell r="G63">
            <v>60.443636363636401</v>
          </cell>
        </row>
        <row r="64">
          <cell r="B64" t="str">
            <v>孙曦</v>
          </cell>
          <cell r="C64">
            <v>30</v>
          </cell>
          <cell r="D64">
            <v>64</v>
          </cell>
          <cell r="E64">
            <v>60</v>
          </cell>
          <cell r="F64">
            <v>62.939393939393902</v>
          </cell>
          <cell r="G64">
            <v>62.375757575757603</v>
          </cell>
        </row>
        <row r="65">
          <cell r="B65" t="str">
            <v>徐嘉影</v>
          </cell>
          <cell r="C65">
            <v>31</v>
          </cell>
          <cell r="D65">
            <v>64</v>
          </cell>
          <cell r="E65">
            <v>60</v>
          </cell>
          <cell r="F65">
            <v>63</v>
          </cell>
          <cell r="G65">
            <v>62.4</v>
          </cell>
        </row>
        <row r="66">
          <cell r="B66" t="str">
            <v>杨骝</v>
          </cell>
          <cell r="C66">
            <v>32</v>
          </cell>
          <cell r="D66">
            <v>64</v>
          </cell>
          <cell r="E66">
            <v>64</v>
          </cell>
          <cell r="F66">
            <v>62.969696969696997</v>
          </cell>
          <cell r="G66">
            <v>63.5878787878788</v>
          </cell>
        </row>
        <row r="67">
          <cell r="B67" t="str">
            <v>朱俊豪</v>
          </cell>
          <cell r="C67">
            <v>33</v>
          </cell>
          <cell r="D67">
            <v>64</v>
          </cell>
          <cell r="E67">
            <v>60</v>
          </cell>
          <cell r="F67">
            <v>62.969696969696997</v>
          </cell>
          <cell r="G67">
            <v>62.387878787878797</v>
          </cell>
        </row>
        <row r="68">
          <cell r="B68" t="str">
            <v>周哲广</v>
          </cell>
          <cell r="C68">
            <v>34</v>
          </cell>
          <cell r="D68">
            <v>64</v>
          </cell>
          <cell r="E68">
            <v>60</v>
          </cell>
          <cell r="F68">
            <v>62.969696969696997</v>
          </cell>
          <cell r="G68">
            <v>62.387878787878797</v>
          </cell>
        </row>
        <row r="69">
          <cell r="B69" t="str">
            <v>陶胜</v>
          </cell>
          <cell r="C69">
            <v>1</v>
          </cell>
          <cell r="D69">
            <v>55</v>
          </cell>
          <cell r="E69">
            <v>63.1</v>
          </cell>
          <cell r="F69">
            <v>60.8888888888889</v>
          </cell>
          <cell r="G69">
            <v>59.785555555555597</v>
          </cell>
        </row>
        <row r="70">
          <cell r="B70" t="str">
            <v>邓霞</v>
          </cell>
          <cell r="C70">
            <v>3</v>
          </cell>
          <cell r="D70">
            <v>64</v>
          </cell>
          <cell r="E70">
            <v>63</v>
          </cell>
          <cell r="F70">
            <v>60.9722222222222</v>
          </cell>
          <cell r="G70">
            <v>62.488888888888901</v>
          </cell>
        </row>
        <row r="71">
          <cell r="B71" t="str">
            <v>郭子奇</v>
          </cell>
          <cell r="C71">
            <v>4</v>
          </cell>
          <cell r="D71">
            <v>64</v>
          </cell>
          <cell r="E71">
            <v>63.6</v>
          </cell>
          <cell r="F71">
            <v>61.628571428571398</v>
          </cell>
          <cell r="G71">
            <v>62.931428571428597</v>
          </cell>
        </row>
        <row r="72">
          <cell r="B72" t="str">
            <v>李静</v>
          </cell>
          <cell r="C72">
            <v>5</v>
          </cell>
          <cell r="D72">
            <v>64</v>
          </cell>
          <cell r="E72">
            <v>63</v>
          </cell>
          <cell r="F72">
            <v>61.4722222222222</v>
          </cell>
          <cell r="G72">
            <v>62.688888888888897</v>
          </cell>
        </row>
        <row r="73">
          <cell r="B73" t="str">
            <v>李晚</v>
          </cell>
          <cell r="C73">
            <v>6</v>
          </cell>
          <cell r="D73">
            <v>55</v>
          </cell>
          <cell r="E73">
            <v>63.3</v>
          </cell>
          <cell r="F73">
            <v>61.714285714285701</v>
          </cell>
          <cell r="G73">
            <v>60.175714285714299</v>
          </cell>
        </row>
        <row r="74">
          <cell r="B74" t="str">
            <v>林灵</v>
          </cell>
          <cell r="C74">
            <v>7</v>
          </cell>
          <cell r="D74">
            <v>64</v>
          </cell>
          <cell r="E74">
            <v>63</v>
          </cell>
          <cell r="F74">
            <v>60.8888888888889</v>
          </cell>
          <cell r="G74">
            <v>62.455555555555499</v>
          </cell>
        </row>
        <row r="75">
          <cell r="B75" t="str">
            <v>刘文唢</v>
          </cell>
          <cell r="C75">
            <v>8</v>
          </cell>
          <cell r="D75">
            <v>64</v>
          </cell>
          <cell r="E75">
            <v>63.6</v>
          </cell>
          <cell r="F75">
            <v>61.75</v>
          </cell>
          <cell r="G75">
            <v>62.98</v>
          </cell>
        </row>
        <row r="76">
          <cell r="B76" t="str">
            <v>卢贤龙</v>
          </cell>
          <cell r="C76">
            <v>9</v>
          </cell>
          <cell r="D76">
            <v>64</v>
          </cell>
          <cell r="E76">
            <v>63.8</v>
          </cell>
          <cell r="F76">
            <v>61.5555555555556</v>
          </cell>
          <cell r="G76">
            <v>62.962222222222202</v>
          </cell>
        </row>
        <row r="77">
          <cell r="B77" t="str">
            <v>毛城</v>
          </cell>
          <cell r="C77">
            <v>10</v>
          </cell>
          <cell r="D77">
            <v>64</v>
          </cell>
          <cell r="E77">
            <v>63.1</v>
          </cell>
          <cell r="F77">
            <v>58.0833333333333</v>
          </cell>
          <cell r="G77">
            <v>61.363333333333301</v>
          </cell>
        </row>
        <row r="78">
          <cell r="B78" t="str">
            <v>邱家俊</v>
          </cell>
          <cell r="C78">
            <v>11</v>
          </cell>
          <cell r="D78">
            <v>64</v>
          </cell>
          <cell r="E78">
            <v>64</v>
          </cell>
          <cell r="F78">
            <v>57.9444444444444</v>
          </cell>
          <cell r="G78">
            <v>61.577777777777797</v>
          </cell>
        </row>
        <row r="79">
          <cell r="B79" t="str">
            <v>王翔宇</v>
          </cell>
          <cell r="C79">
            <v>12</v>
          </cell>
          <cell r="D79">
            <v>60</v>
          </cell>
          <cell r="E79">
            <v>63</v>
          </cell>
          <cell r="F79">
            <v>58</v>
          </cell>
          <cell r="G79">
            <v>60.1</v>
          </cell>
        </row>
        <row r="80">
          <cell r="B80" t="str">
            <v>徐杰威</v>
          </cell>
          <cell r="C80">
            <v>13</v>
          </cell>
          <cell r="D80">
            <v>64</v>
          </cell>
          <cell r="E80">
            <v>63</v>
          </cell>
          <cell r="F80">
            <v>57.7777777777778</v>
          </cell>
          <cell r="G80">
            <v>61.211111111111101</v>
          </cell>
        </row>
        <row r="81">
          <cell r="B81" t="str">
            <v>岳申奥</v>
          </cell>
          <cell r="C81">
            <v>14</v>
          </cell>
          <cell r="D81">
            <v>64</v>
          </cell>
          <cell r="E81">
            <v>64</v>
          </cell>
          <cell r="F81">
            <v>58</v>
          </cell>
          <cell r="G81">
            <v>61.6</v>
          </cell>
        </row>
        <row r="82">
          <cell r="B82" t="str">
            <v>章成</v>
          </cell>
          <cell r="C82">
            <v>15</v>
          </cell>
          <cell r="D82">
            <v>64</v>
          </cell>
          <cell r="E82">
            <v>64</v>
          </cell>
          <cell r="F82">
            <v>58.1666666666667</v>
          </cell>
          <cell r="G82">
            <v>61.6666666666667</v>
          </cell>
        </row>
        <row r="83">
          <cell r="B83" t="str">
            <v>郑滋炜</v>
          </cell>
          <cell r="C83">
            <v>16</v>
          </cell>
          <cell r="D83">
            <v>63</v>
          </cell>
          <cell r="E83">
            <v>63.9</v>
          </cell>
          <cell r="F83">
            <v>58.1666666666667</v>
          </cell>
          <cell r="G83">
            <v>61.336666666666702</v>
          </cell>
        </row>
        <row r="84">
          <cell r="B84" t="str">
            <v>周嘉炜</v>
          </cell>
          <cell r="C84">
            <v>17</v>
          </cell>
          <cell r="D84">
            <v>64</v>
          </cell>
          <cell r="E84">
            <v>64</v>
          </cell>
          <cell r="F84">
            <v>58.25</v>
          </cell>
          <cell r="G84">
            <v>61.7</v>
          </cell>
        </row>
        <row r="85">
          <cell r="B85" t="str">
            <v>周科宇</v>
          </cell>
          <cell r="C85">
            <v>18</v>
          </cell>
          <cell r="D85">
            <v>64</v>
          </cell>
          <cell r="E85">
            <v>63</v>
          </cell>
          <cell r="F85">
            <v>57.9722222222222</v>
          </cell>
          <cell r="G85">
            <v>61.288888888888899</v>
          </cell>
        </row>
        <row r="86">
          <cell r="B86" t="str">
            <v>蔡楚妍</v>
          </cell>
          <cell r="C86">
            <v>19</v>
          </cell>
          <cell r="D86">
            <v>60</v>
          </cell>
          <cell r="E86">
            <v>63</v>
          </cell>
          <cell r="F86">
            <v>58.0277777777778</v>
          </cell>
          <cell r="G86">
            <v>60.1111111111111</v>
          </cell>
        </row>
        <row r="87">
          <cell r="B87" t="str">
            <v>蔡渠威</v>
          </cell>
          <cell r="C87">
            <v>20</v>
          </cell>
          <cell r="D87">
            <v>64</v>
          </cell>
          <cell r="E87">
            <v>64</v>
          </cell>
          <cell r="F87">
            <v>58.1944444444444</v>
          </cell>
          <cell r="G87">
            <v>61.677777777777798</v>
          </cell>
        </row>
        <row r="88">
          <cell r="B88" t="str">
            <v>陈婷</v>
          </cell>
          <cell r="C88">
            <v>21</v>
          </cell>
          <cell r="D88">
            <v>64</v>
          </cell>
          <cell r="E88">
            <v>63</v>
          </cell>
          <cell r="F88">
            <v>58</v>
          </cell>
          <cell r="G88">
            <v>61.3</v>
          </cell>
        </row>
        <row r="89">
          <cell r="B89" t="str">
            <v>范佳杰</v>
          </cell>
          <cell r="C89">
            <v>22</v>
          </cell>
          <cell r="D89">
            <v>64</v>
          </cell>
          <cell r="E89">
            <v>63</v>
          </cell>
          <cell r="F89">
            <v>57.9722222222222</v>
          </cell>
          <cell r="G89">
            <v>61.288888888888899</v>
          </cell>
        </row>
        <row r="90">
          <cell r="B90" t="str">
            <v>黄楠鑫</v>
          </cell>
          <cell r="C90">
            <v>23</v>
          </cell>
          <cell r="D90">
            <v>64</v>
          </cell>
          <cell r="E90">
            <v>64</v>
          </cell>
          <cell r="F90">
            <v>57.9722222222222</v>
          </cell>
          <cell r="G90">
            <v>61.588888888888903</v>
          </cell>
        </row>
        <row r="91">
          <cell r="B91" t="str">
            <v>姜晨希</v>
          </cell>
          <cell r="C91">
            <v>24</v>
          </cell>
          <cell r="D91">
            <v>60</v>
          </cell>
          <cell r="E91">
            <v>63.4</v>
          </cell>
          <cell r="F91">
            <v>58.0277777777778</v>
          </cell>
          <cell r="G91">
            <v>60.231111111111098</v>
          </cell>
        </row>
        <row r="92">
          <cell r="B92" t="str">
            <v>姚家晖</v>
          </cell>
          <cell r="C92">
            <v>25</v>
          </cell>
          <cell r="D92">
            <v>60</v>
          </cell>
          <cell r="E92">
            <v>63</v>
          </cell>
          <cell r="F92">
            <v>57.9166666666667</v>
          </cell>
          <cell r="G92">
            <v>60.066666666666698</v>
          </cell>
        </row>
        <row r="93">
          <cell r="B93" t="str">
            <v>李垚</v>
          </cell>
          <cell r="C93">
            <v>26</v>
          </cell>
          <cell r="D93">
            <v>50</v>
          </cell>
          <cell r="E93">
            <v>63</v>
          </cell>
          <cell r="F93">
            <v>57.9166666666667</v>
          </cell>
          <cell r="G93">
            <v>57.066666666666698</v>
          </cell>
        </row>
        <row r="94">
          <cell r="B94" t="str">
            <v>卢润威</v>
          </cell>
          <cell r="C94">
            <v>27</v>
          </cell>
          <cell r="D94">
            <v>63</v>
          </cell>
          <cell r="E94">
            <v>64</v>
          </cell>
          <cell r="F94">
            <v>58.1111111111111</v>
          </cell>
          <cell r="G94">
            <v>61.344444444444399</v>
          </cell>
        </row>
        <row r="95">
          <cell r="B95" t="str">
            <v>闵德顺</v>
          </cell>
          <cell r="C95">
            <v>28</v>
          </cell>
          <cell r="D95">
            <v>64</v>
          </cell>
          <cell r="E95">
            <v>63</v>
          </cell>
          <cell r="F95">
            <v>58.1944444444444</v>
          </cell>
          <cell r="G95">
            <v>61.377777777777801</v>
          </cell>
        </row>
        <row r="96">
          <cell r="B96" t="str">
            <v>倪文可</v>
          </cell>
          <cell r="C96">
            <v>29</v>
          </cell>
          <cell r="D96">
            <v>60</v>
          </cell>
          <cell r="E96">
            <v>63</v>
          </cell>
          <cell r="F96">
            <v>58.3055555555556</v>
          </cell>
          <cell r="G96">
            <v>60.2222222222222</v>
          </cell>
        </row>
        <row r="97">
          <cell r="B97" t="str">
            <v>孙力行</v>
          </cell>
          <cell r="C97">
            <v>30</v>
          </cell>
          <cell r="D97">
            <v>44</v>
          </cell>
          <cell r="E97">
            <v>63</v>
          </cell>
          <cell r="F97">
            <v>58.1111111111111</v>
          </cell>
          <cell r="G97">
            <v>55.344444444444399</v>
          </cell>
        </row>
        <row r="98">
          <cell r="B98" t="str">
            <v>汤温政</v>
          </cell>
          <cell r="C98">
            <v>31</v>
          </cell>
          <cell r="D98">
            <v>63</v>
          </cell>
          <cell r="E98">
            <v>63.3</v>
          </cell>
          <cell r="F98">
            <v>58.1111111111111</v>
          </cell>
          <cell r="G98">
            <v>61.134444444444398</v>
          </cell>
        </row>
        <row r="99">
          <cell r="B99" t="str">
            <v>徐佳燕</v>
          </cell>
          <cell r="C99">
            <v>32</v>
          </cell>
          <cell r="D99">
            <v>54</v>
          </cell>
          <cell r="E99">
            <v>63</v>
          </cell>
          <cell r="F99">
            <v>57.9722222222222</v>
          </cell>
          <cell r="G99">
            <v>58.288888888888899</v>
          </cell>
        </row>
        <row r="100">
          <cell r="B100" t="str">
            <v>朱嘉乐</v>
          </cell>
          <cell r="C100">
            <v>33</v>
          </cell>
          <cell r="D100">
            <v>64</v>
          </cell>
          <cell r="E100">
            <v>63.1</v>
          </cell>
          <cell r="F100">
            <v>58.1388888888889</v>
          </cell>
          <cell r="G100">
            <v>61.385555555555598</v>
          </cell>
        </row>
        <row r="101">
          <cell r="B101" t="str">
            <v>林一航</v>
          </cell>
          <cell r="C101">
            <v>34</v>
          </cell>
          <cell r="D101">
            <v>64</v>
          </cell>
          <cell r="E101">
            <v>63</v>
          </cell>
          <cell r="F101">
            <v>57.8888888888889</v>
          </cell>
          <cell r="G101">
            <v>61.255555555555503</v>
          </cell>
        </row>
        <row r="102">
          <cell r="B102" t="str">
            <v>黄乃树</v>
          </cell>
          <cell r="C102">
            <v>35</v>
          </cell>
          <cell r="D102">
            <v>64</v>
          </cell>
          <cell r="E102">
            <v>63</v>
          </cell>
          <cell r="F102">
            <v>58</v>
          </cell>
          <cell r="G102">
            <v>61.3</v>
          </cell>
        </row>
        <row r="103">
          <cell r="B103" t="str">
            <v>徐玉沣</v>
          </cell>
          <cell r="C103">
            <v>36</v>
          </cell>
          <cell r="D103">
            <v>58</v>
          </cell>
          <cell r="E103">
            <v>63</v>
          </cell>
          <cell r="F103">
            <v>57.1111111111111</v>
          </cell>
          <cell r="G103">
            <v>59.144444444444403</v>
          </cell>
        </row>
        <row r="104">
          <cell r="B104" t="str">
            <v>廖炎山</v>
          </cell>
          <cell r="C104">
            <v>37</v>
          </cell>
          <cell r="D104">
            <v>38</v>
          </cell>
          <cell r="E104">
            <v>63</v>
          </cell>
          <cell r="F104">
            <v>57.8611111111111</v>
          </cell>
          <cell r="G104">
            <v>53.4444444444444</v>
          </cell>
        </row>
        <row r="105">
          <cell r="B105" t="str">
            <v>张益瑄</v>
          </cell>
          <cell r="C105">
            <v>1</v>
          </cell>
          <cell r="D105">
            <v>32</v>
          </cell>
          <cell r="E105">
            <v>64</v>
          </cell>
          <cell r="F105">
            <v>61.390625</v>
          </cell>
          <cell r="G105">
            <v>53.356250000000003</v>
          </cell>
        </row>
        <row r="106">
          <cell r="B106" t="str">
            <v>饶欣瑶</v>
          </cell>
          <cell r="C106">
            <v>2</v>
          </cell>
          <cell r="D106">
            <v>62</v>
          </cell>
          <cell r="E106">
            <v>64</v>
          </cell>
          <cell r="F106">
            <v>61.568750000000001</v>
          </cell>
          <cell r="G106">
            <v>62.427500000000002</v>
          </cell>
        </row>
        <row r="107">
          <cell r="B107" t="str">
            <v>黄周烨</v>
          </cell>
          <cell r="C107">
            <v>3</v>
          </cell>
          <cell r="D107">
            <v>63.9</v>
          </cell>
          <cell r="E107">
            <v>64</v>
          </cell>
          <cell r="F107">
            <v>61.71875</v>
          </cell>
          <cell r="G107">
            <v>63.057499999999997</v>
          </cell>
        </row>
        <row r="108">
          <cell r="B108" t="str">
            <v>杜华龙</v>
          </cell>
          <cell r="C108">
            <v>4</v>
          </cell>
          <cell r="D108">
            <v>62</v>
          </cell>
          <cell r="E108">
            <v>64</v>
          </cell>
          <cell r="F108">
            <v>61.521875000000001</v>
          </cell>
          <cell r="G108">
            <v>62.408749999999998</v>
          </cell>
        </row>
        <row r="109">
          <cell r="B109" t="str">
            <v>曹伟</v>
          </cell>
          <cell r="C109">
            <v>5</v>
          </cell>
          <cell r="D109">
            <v>62</v>
          </cell>
          <cell r="E109">
            <v>64</v>
          </cell>
          <cell r="F109">
            <v>61.662500000000001</v>
          </cell>
          <cell r="G109">
            <v>62.465000000000003</v>
          </cell>
        </row>
        <row r="110">
          <cell r="B110" t="str">
            <v>王新淇</v>
          </cell>
          <cell r="C110">
            <v>6</v>
          </cell>
          <cell r="D110">
            <v>63</v>
          </cell>
          <cell r="E110">
            <v>64</v>
          </cell>
          <cell r="F110">
            <v>61.753124999999997</v>
          </cell>
          <cell r="G110">
            <v>62.801250000000003</v>
          </cell>
        </row>
        <row r="111">
          <cell r="B111" t="str">
            <v>伍勃豪</v>
          </cell>
          <cell r="C111">
            <v>7</v>
          </cell>
          <cell r="D111">
            <v>63</v>
          </cell>
          <cell r="E111">
            <v>64</v>
          </cell>
          <cell r="F111">
            <v>61.825000000000003</v>
          </cell>
          <cell r="G111">
            <v>62.83</v>
          </cell>
        </row>
        <row r="112">
          <cell r="B112" t="str">
            <v>吴康雄</v>
          </cell>
          <cell r="C112">
            <v>8</v>
          </cell>
          <cell r="D112">
            <v>60</v>
          </cell>
          <cell r="E112">
            <v>64</v>
          </cell>
          <cell r="F112">
            <v>61.8</v>
          </cell>
          <cell r="G112">
            <v>61.92</v>
          </cell>
        </row>
        <row r="113">
          <cell r="B113" t="str">
            <v>吴伟杰</v>
          </cell>
          <cell r="C113">
            <v>9</v>
          </cell>
          <cell r="D113">
            <v>64</v>
          </cell>
          <cell r="E113">
            <v>64</v>
          </cell>
          <cell r="F113">
            <v>61.784374999999997</v>
          </cell>
          <cell r="G113">
            <v>63.113750000000003</v>
          </cell>
        </row>
        <row r="114">
          <cell r="B114" t="str">
            <v>熊嘉豪</v>
          </cell>
          <cell r="C114">
            <v>10</v>
          </cell>
          <cell r="D114">
            <v>64</v>
          </cell>
          <cell r="E114">
            <v>64</v>
          </cell>
          <cell r="F114">
            <v>61.965625000000003</v>
          </cell>
          <cell r="G114">
            <v>63.186250000000001</v>
          </cell>
        </row>
        <row r="115">
          <cell r="B115" t="str">
            <v>徐灵鹏</v>
          </cell>
          <cell r="C115">
            <v>11</v>
          </cell>
          <cell r="D115">
            <v>63</v>
          </cell>
          <cell r="E115">
            <v>64</v>
          </cell>
          <cell r="F115">
            <v>61.78125</v>
          </cell>
          <cell r="G115">
            <v>62.8125</v>
          </cell>
        </row>
        <row r="116">
          <cell r="B116" t="str">
            <v>俞奇炯</v>
          </cell>
          <cell r="C116">
            <v>12</v>
          </cell>
          <cell r="D116">
            <v>62</v>
          </cell>
          <cell r="E116">
            <v>64</v>
          </cell>
          <cell r="F116">
            <v>61.721874999999997</v>
          </cell>
          <cell r="G116">
            <v>62.488750000000003</v>
          </cell>
        </row>
        <row r="117">
          <cell r="B117" t="str">
            <v>侯彬</v>
          </cell>
          <cell r="C117">
            <v>13</v>
          </cell>
          <cell r="D117">
            <v>64</v>
          </cell>
          <cell r="E117">
            <v>64</v>
          </cell>
          <cell r="F117">
            <v>62</v>
          </cell>
          <cell r="G117">
            <v>63.2</v>
          </cell>
        </row>
        <row r="118">
          <cell r="B118" t="str">
            <v>胡家诚</v>
          </cell>
          <cell r="C118">
            <v>14</v>
          </cell>
          <cell r="D118">
            <v>58</v>
          </cell>
          <cell r="E118">
            <v>64</v>
          </cell>
          <cell r="F118">
            <v>61.774999999999999</v>
          </cell>
          <cell r="G118">
            <v>61.31</v>
          </cell>
        </row>
        <row r="119">
          <cell r="B119" t="str">
            <v>胡懋楷</v>
          </cell>
          <cell r="C119">
            <v>15</v>
          </cell>
          <cell r="D119">
            <v>52</v>
          </cell>
          <cell r="E119">
            <v>64</v>
          </cell>
          <cell r="F119">
            <v>61.671875</v>
          </cell>
          <cell r="G119">
            <v>59.46875</v>
          </cell>
        </row>
        <row r="120">
          <cell r="B120" t="str">
            <v>黄煜祺</v>
          </cell>
          <cell r="C120">
            <v>16</v>
          </cell>
          <cell r="D120">
            <v>64</v>
          </cell>
          <cell r="E120">
            <v>64</v>
          </cell>
          <cell r="F120">
            <v>61.9</v>
          </cell>
          <cell r="G120">
            <v>63.16</v>
          </cell>
        </row>
        <row r="121">
          <cell r="B121" t="str">
            <v>李蓉</v>
          </cell>
          <cell r="C121">
            <v>17</v>
          </cell>
          <cell r="D121">
            <v>64</v>
          </cell>
          <cell r="E121">
            <v>64</v>
          </cell>
          <cell r="F121">
            <v>61.71875</v>
          </cell>
          <cell r="G121">
            <v>63.087499999999999</v>
          </cell>
        </row>
        <row r="122">
          <cell r="B122" t="str">
            <v>陶奂喆</v>
          </cell>
          <cell r="C122">
            <v>18</v>
          </cell>
          <cell r="D122">
            <v>64</v>
          </cell>
          <cell r="E122">
            <v>64</v>
          </cell>
          <cell r="F122">
            <v>61.668750000000003</v>
          </cell>
          <cell r="G122">
            <v>63.067500000000003</v>
          </cell>
        </row>
        <row r="123">
          <cell r="B123" t="str">
            <v>钟新力</v>
          </cell>
          <cell r="C123">
            <v>19</v>
          </cell>
          <cell r="D123">
            <v>64</v>
          </cell>
          <cell r="E123">
            <v>64</v>
          </cell>
          <cell r="F123">
            <v>61.628124999999997</v>
          </cell>
          <cell r="G123">
            <v>63.051250000000003</v>
          </cell>
        </row>
        <row r="124">
          <cell r="B124" t="str">
            <v>郭轩</v>
          </cell>
          <cell r="C124">
            <v>20</v>
          </cell>
          <cell r="D124">
            <v>59</v>
          </cell>
          <cell r="E124">
            <v>64</v>
          </cell>
          <cell r="F124">
            <v>61.59375</v>
          </cell>
          <cell r="G124">
            <v>61.537500000000001</v>
          </cell>
        </row>
        <row r="125">
          <cell r="B125" t="str">
            <v>何嘉杰</v>
          </cell>
          <cell r="C125">
            <v>21</v>
          </cell>
          <cell r="D125">
            <v>64</v>
          </cell>
          <cell r="E125">
            <v>64</v>
          </cell>
          <cell r="F125">
            <v>61.75</v>
          </cell>
          <cell r="G125">
            <v>63.1</v>
          </cell>
        </row>
        <row r="126">
          <cell r="B126" t="str">
            <v>林正澄</v>
          </cell>
          <cell r="C126">
            <v>22</v>
          </cell>
          <cell r="D126">
            <v>64</v>
          </cell>
          <cell r="E126">
            <v>64</v>
          </cell>
          <cell r="F126">
            <v>61.765625</v>
          </cell>
          <cell r="G126">
            <v>63.106250000000003</v>
          </cell>
        </row>
        <row r="127">
          <cell r="B127" t="str">
            <v>沈云杰</v>
          </cell>
          <cell r="C127">
            <v>23</v>
          </cell>
          <cell r="D127">
            <v>64</v>
          </cell>
          <cell r="E127">
            <v>64</v>
          </cell>
          <cell r="F127">
            <v>61.731250000000003</v>
          </cell>
          <cell r="G127">
            <v>63.092500000000001</v>
          </cell>
        </row>
        <row r="128">
          <cell r="B128" t="str">
            <v>佟昕</v>
          </cell>
          <cell r="C128">
            <v>24</v>
          </cell>
          <cell r="D128">
            <v>62</v>
          </cell>
          <cell r="E128">
            <v>64</v>
          </cell>
          <cell r="F128">
            <v>61.753124999999997</v>
          </cell>
          <cell r="G128">
            <v>62.501249999999999</v>
          </cell>
        </row>
        <row r="129">
          <cell r="B129" t="str">
            <v>吴懿俊</v>
          </cell>
          <cell r="C129">
            <v>25</v>
          </cell>
          <cell r="D129">
            <v>64</v>
          </cell>
          <cell r="E129">
            <v>64</v>
          </cell>
          <cell r="F129">
            <v>61.728124999999999</v>
          </cell>
          <cell r="G129">
            <v>63.091250000000002</v>
          </cell>
        </row>
        <row r="130">
          <cell r="B130" t="str">
            <v>姚奕</v>
          </cell>
          <cell r="C130">
            <v>26</v>
          </cell>
          <cell r="D130">
            <v>64</v>
          </cell>
          <cell r="E130">
            <v>64</v>
          </cell>
          <cell r="F130">
            <v>61.25</v>
          </cell>
          <cell r="G130">
            <v>62.9</v>
          </cell>
        </row>
        <row r="131">
          <cell r="B131" t="str">
            <v>赵然</v>
          </cell>
          <cell r="C131">
            <v>27</v>
          </cell>
          <cell r="D131">
            <v>64</v>
          </cell>
          <cell r="E131">
            <v>64</v>
          </cell>
          <cell r="F131">
            <v>61.734375</v>
          </cell>
          <cell r="G131">
            <v>63.09375</v>
          </cell>
        </row>
        <row r="132">
          <cell r="B132" t="str">
            <v>周航</v>
          </cell>
          <cell r="C132">
            <v>28</v>
          </cell>
          <cell r="D132">
            <v>64</v>
          </cell>
          <cell r="E132">
            <v>64</v>
          </cell>
          <cell r="F132">
            <v>61.78125</v>
          </cell>
          <cell r="G132">
            <v>63.112499999999997</v>
          </cell>
        </row>
        <row r="133">
          <cell r="B133" t="str">
            <v>丁天逸</v>
          </cell>
          <cell r="C133">
            <v>29</v>
          </cell>
          <cell r="D133">
            <v>64</v>
          </cell>
          <cell r="E133">
            <v>64</v>
          </cell>
          <cell r="F133">
            <v>61.65</v>
          </cell>
          <cell r="G133">
            <v>63.06</v>
          </cell>
        </row>
        <row r="134">
          <cell r="B134" t="str">
            <v>王子轩</v>
          </cell>
          <cell r="C134">
            <v>30</v>
          </cell>
          <cell r="D134">
            <v>64</v>
          </cell>
          <cell r="E134">
            <v>64</v>
          </cell>
          <cell r="F134">
            <v>61.825000000000003</v>
          </cell>
          <cell r="G134">
            <v>63.13</v>
          </cell>
        </row>
        <row r="135">
          <cell r="B135" t="str">
            <v>葛津江</v>
          </cell>
          <cell r="C135">
            <v>31</v>
          </cell>
          <cell r="D135">
            <v>60</v>
          </cell>
          <cell r="E135">
            <v>64</v>
          </cell>
          <cell r="F135">
            <v>61.690624999999997</v>
          </cell>
          <cell r="G135">
            <v>61.876249999999999</v>
          </cell>
        </row>
        <row r="136">
          <cell r="B136" t="str">
            <v>石晨佐</v>
          </cell>
          <cell r="C136">
            <v>32</v>
          </cell>
          <cell r="D136">
            <v>64</v>
          </cell>
          <cell r="E136">
            <v>64</v>
          </cell>
          <cell r="F136">
            <v>61.743749999999999</v>
          </cell>
          <cell r="G136">
            <v>63.097499999999997</v>
          </cell>
        </row>
        <row r="137">
          <cell r="B137" t="str">
            <v>黄冠弘</v>
          </cell>
          <cell r="C137">
            <v>33</v>
          </cell>
          <cell r="D137">
            <v>64</v>
          </cell>
          <cell r="E137">
            <v>64</v>
          </cell>
          <cell r="F137">
            <v>61.693750000000001</v>
          </cell>
          <cell r="G137">
            <v>63.077500000000001</v>
          </cell>
        </row>
        <row r="138">
          <cell r="B138" t="str">
            <v>李许飞</v>
          </cell>
          <cell r="C138">
            <v>34</v>
          </cell>
          <cell r="D138">
            <v>64</v>
          </cell>
          <cell r="E138">
            <v>64</v>
          </cell>
          <cell r="F138">
            <v>61.856250000000003</v>
          </cell>
          <cell r="G138">
            <v>63.142499999999998</v>
          </cell>
        </row>
        <row r="139">
          <cell r="B139" t="str">
            <v>柏杨</v>
          </cell>
          <cell r="C139">
            <v>1</v>
          </cell>
          <cell r="D139">
            <v>60</v>
          </cell>
          <cell r="E139">
            <v>56</v>
          </cell>
          <cell r="F139">
            <v>59.381481481481501</v>
          </cell>
          <cell r="G139">
            <v>58.552592592592603</v>
          </cell>
        </row>
        <row r="140">
          <cell r="B140" t="str">
            <v>胡嘉奇</v>
          </cell>
          <cell r="C140">
            <v>2</v>
          </cell>
          <cell r="D140">
            <v>56</v>
          </cell>
          <cell r="E140">
            <v>64</v>
          </cell>
          <cell r="F140">
            <v>58.5518518518519</v>
          </cell>
          <cell r="G140">
            <v>59.420740740740698</v>
          </cell>
        </row>
        <row r="141">
          <cell r="B141" t="str">
            <v>包君泽</v>
          </cell>
          <cell r="C141">
            <v>2</v>
          </cell>
          <cell r="D141">
            <v>64</v>
          </cell>
          <cell r="E141">
            <v>53</v>
          </cell>
          <cell r="F141">
            <v>60.0518518518519</v>
          </cell>
          <cell r="G141">
            <v>59.1207407407407</v>
          </cell>
        </row>
        <row r="142">
          <cell r="B142" t="str">
            <v>陈泽楷</v>
          </cell>
          <cell r="C142">
            <v>3</v>
          </cell>
          <cell r="D142">
            <v>64</v>
          </cell>
          <cell r="E142">
            <v>52</v>
          </cell>
          <cell r="F142">
            <v>59.644444444444403</v>
          </cell>
          <cell r="G142">
            <v>58.657777777777802</v>
          </cell>
        </row>
        <row r="143">
          <cell r="B143" t="str">
            <v>陈展鹏</v>
          </cell>
          <cell r="C143">
            <v>5</v>
          </cell>
          <cell r="D143">
            <v>40</v>
          </cell>
          <cell r="E143">
            <v>62</v>
          </cell>
          <cell r="F143">
            <v>56.162962962963</v>
          </cell>
          <cell r="G143">
            <v>53.0651851851852</v>
          </cell>
        </row>
        <row r="144">
          <cell r="B144" t="str">
            <v>方沈豪</v>
          </cell>
          <cell r="C144">
            <v>5</v>
          </cell>
          <cell r="D144">
            <v>64</v>
          </cell>
          <cell r="E144">
            <v>52</v>
          </cell>
          <cell r="F144">
            <v>59.533333333333303</v>
          </cell>
          <cell r="G144">
            <v>58.613333333333301</v>
          </cell>
        </row>
        <row r="145">
          <cell r="B145" t="str">
            <v>胡文涛</v>
          </cell>
          <cell r="C145">
            <v>7</v>
          </cell>
          <cell r="D145">
            <v>64</v>
          </cell>
          <cell r="E145">
            <v>60</v>
          </cell>
          <cell r="F145">
            <v>58.237037037036998</v>
          </cell>
          <cell r="G145">
            <v>60.494814814814802</v>
          </cell>
        </row>
        <row r="146">
          <cell r="B146" t="str">
            <v>蒋晨阳</v>
          </cell>
          <cell r="C146">
            <v>8</v>
          </cell>
          <cell r="D146">
            <v>60</v>
          </cell>
          <cell r="E146">
            <v>61</v>
          </cell>
          <cell r="F146">
            <v>60.088888888888903</v>
          </cell>
          <cell r="G146">
            <v>60.335555555555601</v>
          </cell>
        </row>
        <row r="147">
          <cell r="B147" t="str">
            <v>金品源</v>
          </cell>
          <cell r="C147">
            <v>9</v>
          </cell>
          <cell r="D147">
            <v>64</v>
          </cell>
          <cell r="E147">
            <v>56</v>
          </cell>
          <cell r="F147">
            <v>57.418518518518503</v>
          </cell>
          <cell r="G147">
            <v>58.9674074074074</v>
          </cell>
        </row>
        <row r="148">
          <cell r="B148" t="str">
            <v>李彦伯</v>
          </cell>
          <cell r="C148">
            <v>10</v>
          </cell>
          <cell r="D148">
            <v>60</v>
          </cell>
          <cell r="E148">
            <v>56</v>
          </cell>
          <cell r="F148">
            <v>57.959259259259298</v>
          </cell>
          <cell r="G148">
            <v>57.983703703703704</v>
          </cell>
        </row>
        <row r="149">
          <cell r="B149" t="str">
            <v>林锐</v>
          </cell>
          <cell r="C149">
            <v>11</v>
          </cell>
          <cell r="D149">
            <v>64</v>
          </cell>
          <cell r="E149">
            <v>60</v>
          </cell>
          <cell r="F149">
            <v>58.159259259259301</v>
          </cell>
          <cell r="G149">
            <v>60.4637037037037</v>
          </cell>
        </row>
        <row r="150">
          <cell r="B150" t="str">
            <v>林月磊</v>
          </cell>
          <cell r="C150">
            <v>12</v>
          </cell>
          <cell r="D150">
            <v>63</v>
          </cell>
          <cell r="E150">
            <v>54</v>
          </cell>
          <cell r="F150">
            <v>58.088888888888903</v>
          </cell>
          <cell r="G150">
            <v>58.335555555555601</v>
          </cell>
        </row>
        <row r="151">
          <cell r="B151" t="str">
            <v>刘乐豪</v>
          </cell>
          <cell r="C151">
            <v>13</v>
          </cell>
          <cell r="D151">
            <v>58</v>
          </cell>
          <cell r="E151">
            <v>56</v>
          </cell>
          <cell r="F151">
            <v>58.014814814814798</v>
          </cell>
          <cell r="G151">
            <v>57.405925925925899</v>
          </cell>
        </row>
        <row r="152">
          <cell r="B152" t="str">
            <v>莫一博</v>
          </cell>
          <cell r="C152">
            <v>14</v>
          </cell>
          <cell r="D152">
            <v>58</v>
          </cell>
          <cell r="E152">
            <v>58</v>
          </cell>
          <cell r="F152">
            <v>57.718518518518501</v>
          </cell>
          <cell r="G152">
            <v>57.887407407407402</v>
          </cell>
        </row>
        <row r="153">
          <cell r="B153" t="str">
            <v>莫英伦</v>
          </cell>
          <cell r="C153">
            <v>15</v>
          </cell>
          <cell r="D153">
            <v>60</v>
          </cell>
          <cell r="E153">
            <v>62</v>
          </cell>
          <cell r="F153">
            <v>60.2740740740741</v>
          </cell>
          <cell r="G153">
            <v>60.709629629629603</v>
          </cell>
        </row>
        <row r="154">
          <cell r="B154" t="str">
            <v>彭红涛</v>
          </cell>
          <cell r="C154">
            <v>16</v>
          </cell>
          <cell r="D154">
            <v>50</v>
          </cell>
          <cell r="E154">
            <v>54</v>
          </cell>
          <cell r="F154">
            <v>60.088888888888903</v>
          </cell>
          <cell r="G154">
            <v>55.235555555555599</v>
          </cell>
        </row>
        <row r="155">
          <cell r="B155" t="str">
            <v>阮建明</v>
          </cell>
          <cell r="C155">
            <v>17</v>
          </cell>
          <cell r="D155">
            <v>63.9</v>
          </cell>
          <cell r="E155">
            <v>64</v>
          </cell>
          <cell r="F155">
            <v>60.148148148148103</v>
          </cell>
          <cell r="G155">
            <v>62.429259259259297</v>
          </cell>
        </row>
        <row r="156">
          <cell r="B156" t="str">
            <v>史旭峰</v>
          </cell>
          <cell r="C156">
            <v>18</v>
          </cell>
          <cell r="D156">
            <v>59</v>
          </cell>
          <cell r="E156">
            <v>55</v>
          </cell>
          <cell r="F156">
            <v>60.422222222222203</v>
          </cell>
          <cell r="G156">
            <v>58.368888888888897</v>
          </cell>
        </row>
        <row r="157">
          <cell r="B157" t="str">
            <v>汤楷恩</v>
          </cell>
          <cell r="C157">
            <v>19</v>
          </cell>
          <cell r="D157">
            <v>63</v>
          </cell>
          <cell r="E157">
            <v>62</v>
          </cell>
          <cell r="F157">
            <v>57.848148148148098</v>
          </cell>
          <cell r="G157">
            <v>60.639259259259298</v>
          </cell>
        </row>
        <row r="158">
          <cell r="B158" t="str">
            <v>涂继承</v>
          </cell>
          <cell r="C158">
            <v>20</v>
          </cell>
          <cell r="D158">
            <v>63</v>
          </cell>
          <cell r="E158">
            <v>64</v>
          </cell>
          <cell r="F158">
            <v>58.3851851851852</v>
          </cell>
          <cell r="G158">
            <v>61.4540740740741</v>
          </cell>
        </row>
        <row r="159">
          <cell r="B159" t="str">
            <v>王子旭</v>
          </cell>
          <cell r="C159">
            <v>21</v>
          </cell>
          <cell r="D159">
            <v>64</v>
          </cell>
          <cell r="E159">
            <v>61</v>
          </cell>
          <cell r="F159">
            <v>60.237037037036998</v>
          </cell>
          <cell r="G159">
            <v>61.594814814814796</v>
          </cell>
        </row>
        <row r="160">
          <cell r="B160" t="str">
            <v>魏源</v>
          </cell>
          <cell r="C160">
            <v>22</v>
          </cell>
          <cell r="D160">
            <v>64</v>
          </cell>
          <cell r="E160">
            <v>52</v>
          </cell>
          <cell r="F160">
            <v>57.348148148148098</v>
          </cell>
          <cell r="G160">
            <v>57.739259259259299</v>
          </cell>
        </row>
        <row r="161">
          <cell r="B161" t="str">
            <v>吴韩蕾</v>
          </cell>
          <cell r="C161">
            <v>23</v>
          </cell>
          <cell r="D161">
            <v>60</v>
          </cell>
          <cell r="E161">
            <v>57</v>
          </cell>
          <cell r="F161">
            <v>57.903703703703698</v>
          </cell>
          <cell r="G161">
            <v>58.261481481481503</v>
          </cell>
        </row>
        <row r="162">
          <cell r="B162" t="str">
            <v>薛明明</v>
          </cell>
          <cell r="C162">
            <v>24</v>
          </cell>
          <cell r="D162">
            <v>60</v>
          </cell>
          <cell r="E162">
            <v>56</v>
          </cell>
          <cell r="F162">
            <v>60.403703703703698</v>
          </cell>
          <cell r="G162">
            <v>58.961481481481499</v>
          </cell>
        </row>
        <row r="163">
          <cell r="B163" t="str">
            <v>颜铭</v>
          </cell>
          <cell r="C163">
            <v>25</v>
          </cell>
          <cell r="D163">
            <v>60</v>
          </cell>
          <cell r="E163">
            <v>55</v>
          </cell>
          <cell r="F163">
            <v>57.896296296296299</v>
          </cell>
          <cell r="G163">
            <v>57.658518518518498</v>
          </cell>
        </row>
        <row r="164">
          <cell r="B164" t="str">
            <v>朱君昊</v>
          </cell>
          <cell r="C164">
            <v>26</v>
          </cell>
          <cell r="D164">
            <v>63</v>
          </cell>
          <cell r="E164">
            <v>60</v>
          </cell>
          <cell r="F164">
            <v>60.248148148148097</v>
          </cell>
          <cell r="G164">
            <v>60.999259259259297</v>
          </cell>
        </row>
        <row r="165">
          <cell r="B165" t="str">
            <v>徐宇琦</v>
          </cell>
          <cell r="C165">
            <v>1</v>
          </cell>
          <cell r="D165">
            <v>60</v>
          </cell>
          <cell r="E165">
            <v>60</v>
          </cell>
          <cell r="F165">
            <v>58.807407407407403</v>
          </cell>
          <cell r="G165">
            <v>59.522962962963</v>
          </cell>
        </row>
        <row r="166">
          <cell r="B166" t="str">
            <v>崔王海容</v>
          </cell>
          <cell r="C166">
            <v>2</v>
          </cell>
          <cell r="D166">
            <v>60</v>
          </cell>
          <cell r="E166">
            <v>62</v>
          </cell>
          <cell r="F166">
            <v>59.103703703703701</v>
          </cell>
          <cell r="G166">
            <v>60.2414814814815</v>
          </cell>
        </row>
        <row r="167">
          <cell r="B167" t="str">
            <v>李金涛</v>
          </cell>
          <cell r="C167">
            <v>3</v>
          </cell>
          <cell r="D167">
            <v>60</v>
          </cell>
          <cell r="E167">
            <v>60</v>
          </cell>
          <cell r="F167">
            <v>59.140740740740704</v>
          </cell>
          <cell r="G167">
            <v>59.656296296296297</v>
          </cell>
        </row>
        <row r="168">
          <cell r="B168" t="str">
            <v>王振邦</v>
          </cell>
          <cell r="C168">
            <v>4</v>
          </cell>
          <cell r="D168">
            <v>60</v>
          </cell>
          <cell r="E168">
            <v>62</v>
          </cell>
          <cell r="F168">
            <v>59.066666666666698</v>
          </cell>
          <cell r="G168">
            <v>60.226666666666702</v>
          </cell>
        </row>
        <row r="169">
          <cell r="B169" t="str">
            <v>祝晨浩</v>
          </cell>
          <cell r="C169">
            <v>5</v>
          </cell>
          <cell r="D169">
            <v>64</v>
          </cell>
          <cell r="E169">
            <v>60</v>
          </cell>
          <cell r="F169">
            <v>59.362962962963003</v>
          </cell>
          <cell r="G169">
            <v>60.945185185185203</v>
          </cell>
        </row>
        <row r="170">
          <cell r="B170" t="str">
            <v>黄飞杨</v>
          </cell>
          <cell r="C170">
            <v>6</v>
          </cell>
          <cell r="D170">
            <v>64</v>
          </cell>
          <cell r="E170">
            <v>64</v>
          </cell>
          <cell r="F170">
            <v>59.325925925925901</v>
          </cell>
          <cell r="G170">
            <v>62.1303703703704</v>
          </cell>
        </row>
        <row r="171">
          <cell r="B171" t="str">
            <v>李晨皓</v>
          </cell>
          <cell r="C171">
            <v>7</v>
          </cell>
          <cell r="D171">
            <v>60</v>
          </cell>
          <cell r="E171">
            <v>60</v>
          </cell>
          <cell r="F171">
            <v>59.214814814814801</v>
          </cell>
          <cell r="G171">
            <v>59.685925925925901</v>
          </cell>
        </row>
        <row r="172">
          <cell r="B172" t="str">
            <v>李国圣</v>
          </cell>
          <cell r="C172">
            <v>8</v>
          </cell>
          <cell r="D172">
            <v>64</v>
          </cell>
          <cell r="E172">
            <v>62</v>
          </cell>
          <cell r="F172">
            <v>59.140740740740704</v>
          </cell>
          <cell r="G172">
            <v>61.456296296296301</v>
          </cell>
        </row>
        <row r="173">
          <cell r="B173" t="str">
            <v>李俊锋</v>
          </cell>
          <cell r="C173">
            <v>9</v>
          </cell>
          <cell r="D173">
            <v>64</v>
          </cell>
          <cell r="E173">
            <v>60</v>
          </cell>
          <cell r="F173">
            <v>59.140740740740704</v>
          </cell>
          <cell r="G173">
            <v>60.8562962962963</v>
          </cell>
        </row>
        <row r="174">
          <cell r="B174" t="str">
            <v>李沛轩</v>
          </cell>
          <cell r="C174">
            <v>10</v>
          </cell>
          <cell r="D174">
            <v>54</v>
          </cell>
          <cell r="E174">
            <v>60</v>
          </cell>
          <cell r="F174">
            <v>59.103703703703701</v>
          </cell>
          <cell r="G174">
            <v>57.841481481481502</v>
          </cell>
        </row>
        <row r="175">
          <cell r="B175" t="str">
            <v>刘宇威</v>
          </cell>
          <cell r="C175">
            <v>11</v>
          </cell>
          <cell r="D175">
            <v>60</v>
          </cell>
          <cell r="E175">
            <v>60</v>
          </cell>
          <cell r="F175">
            <v>59.103703703703701</v>
          </cell>
          <cell r="G175">
            <v>59.641481481481499</v>
          </cell>
        </row>
        <row r="176">
          <cell r="B176" t="str">
            <v>苗子豪</v>
          </cell>
          <cell r="C176">
            <v>12</v>
          </cell>
          <cell r="D176">
            <v>64</v>
          </cell>
          <cell r="E176">
            <v>60</v>
          </cell>
          <cell r="F176">
            <v>59.103703703703701</v>
          </cell>
          <cell r="G176">
            <v>60.841481481481502</v>
          </cell>
        </row>
        <row r="177">
          <cell r="B177" t="str">
            <v>王栎</v>
          </cell>
          <cell r="C177">
            <v>13</v>
          </cell>
          <cell r="D177">
            <v>64</v>
          </cell>
          <cell r="E177">
            <v>64</v>
          </cell>
          <cell r="F177">
            <v>59.214814814814801</v>
          </cell>
          <cell r="G177">
            <v>62.085925925925899</v>
          </cell>
        </row>
        <row r="178">
          <cell r="B178" t="str">
            <v>王巧灵</v>
          </cell>
          <cell r="C178">
            <v>14</v>
          </cell>
          <cell r="D178">
            <v>64</v>
          </cell>
          <cell r="E178">
            <v>64</v>
          </cell>
          <cell r="F178">
            <v>59.177777777777798</v>
          </cell>
          <cell r="G178">
            <v>62.071111111111101</v>
          </cell>
        </row>
        <row r="179">
          <cell r="B179" t="str">
            <v>辛波</v>
          </cell>
          <cell r="C179">
            <v>15</v>
          </cell>
          <cell r="D179">
            <v>62</v>
          </cell>
          <cell r="E179">
            <v>60</v>
          </cell>
          <cell r="F179">
            <v>59.288888888888899</v>
          </cell>
          <cell r="G179">
            <v>60.315555555555498</v>
          </cell>
        </row>
        <row r="180">
          <cell r="B180" t="str">
            <v>姚家杰</v>
          </cell>
          <cell r="C180">
            <v>16</v>
          </cell>
          <cell r="D180">
            <v>64</v>
          </cell>
          <cell r="E180">
            <v>60</v>
          </cell>
          <cell r="F180">
            <v>59.325925925925901</v>
          </cell>
          <cell r="G180">
            <v>60.930370370370397</v>
          </cell>
        </row>
        <row r="181">
          <cell r="B181" t="str">
            <v>尹俊煕</v>
          </cell>
          <cell r="C181">
            <v>17</v>
          </cell>
          <cell r="D181">
            <v>50</v>
          </cell>
          <cell r="E181">
            <v>60</v>
          </cell>
          <cell r="F181">
            <v>59.140740740740704</v>
          </cell>
          <cell r="G181">
            <v>56.656296296296297</v>
          </cell>
        </row>
        <row r="182">
          <cell r="B182" t="str">
            <v>张驰</v>
          </cell>
          <cell r="C182">
            <v>18</v>
          </cell>
          <cell r="D182">
            <v>64</v>
          </cell>
          <cell r="E182">
            <v>60</v>
          </cell>
          <cell r="F182">
            <v>59.140740740740704</v>
          </cell>
          <cell r="G182">
            <v>60.8562962962963</v>
          </cell>
        </row>
        <row r="183">
          <cell r="B183" t="str">
            <v>张奕昕</v>
          </cell>
          <cell r="C183">
            <v>19</v>
          </cell>
          <cell r="D183">
            <v>52</v>
          </cell>
          <cell r="E183">
            <v>60</v>
          </cell>
          <cell r="F183">
            <v>59.177777777777798</v>
          </cell>
          <cell r="G183">
            <v>57.271111111111097</v>
          </cell>
        </row>
        <row r="184">
          <cell r="B184" t="str">
            <v>章昱凯</v>
          </cell>
          <cell r="C184">
            <v>20</v>
          </cell>
          <cell r="D184">
            <v>64</v>
          </cell>
          <cell r="E184">
            <v>60</v>
          </cell>
          <cell r="F184">
            <v>59.177777777777798</v>
          </cell>
          <cell r="G184">
            <v>60.871111111111098</v>
          </cell>
        </row>
        <row r="185">
          <cell r="B185" t="str">
            <v>朱瞻圻</v>
          </cell>
          <cell r="C185">
            <v>21</v>
          </cell>
          <cell r="D185">
            <v>63</v>
          </cell>
          <cell r="E185">
            <v>62</v>
          </cell>
          <cell r="F185">
            <v>59.066666666666698</v>
          </cell>
          <cell r="G185">
            <v>61.126666666666701</v>
          </cell>
        </row>
        <row r="186">
          <cell r="B186" t="str">
            <v>庄婉佳</v>
          </cell>
          <cell r="C186">
            <v>22</v>
          </cell>
          <cell r="D186">
            <v>64</v>
          </cell>
          <cell r="E186">
            <v>60</v>
          </cell>
          <cell r="F186">
            <v>59.288888888888899</v>
          </cell>
          <cell r="G186">
            <v>60.915555555555599</v>
          </cell>
        </row>
        <row r="187">
          <cell r="B187" t="str">
            <v>刘白冰</v>
          </cell>
          <cell r="C187">
            <v>23</v>
          </cell>
          <cell r="D187">
            <v>63</v>
          </cell>
          <cell r="E187">
            <v>60</v>
          </cell>
          <cell r="F187">
            <v>59.029629629629603</v>
          </cell>
          <cell r="G187">
            <v>60.511851851851901</v>
          </cell>
        </row>
        <row r="188">
          <cell r="B188" t="str">
            <v>魏波</v>
          </cell>
          <cell r="C188">
            <v>24</v>
          </cell>
          <cell r="D188">
            <v>63</v>
          </cell>
          <cell r="E188">
            <v>60</v>
          </cell>
          <cell r="F188">
            <v>59.140740740740704</v>
          </cell>
          <cell r="G188">
            <v>60.556296296296303</v>
          </cell>
        </row>
        <row r="189">
          <cell r="B189" t="str">
            <v>刘惟清</v>
          </cell>
          <cell r="C189">
            <v>25</v>
          </cell>
          <cell r="D189">
            <v>64</v>
          </cell>
          <cell r="E189">
            <v>60</v>
          </cell>
          <cell r="F189">
            <v>59.177777777777798</v>
          </cell>
          <cell r="G189">
            <v>60.871111111111098</v>
          </cell>
        </row>
        <row r="190">
          <cell r="B190" t="str">
            <v>戚庄一</v>
          </cell>
          <cell r="C190">
            <v>26</v>
          </cell>
          <cell r="D190">
            <v>64</v>
          </cell>
          <cell r="E190">
            <v>60</v>
          </cell>
          <cell r="F190">
            <v>59.192972459639101</v>
          </cell>
          <cell r="G190">
            <v>60.877188983855604</v>
          </cell>
        </row>
        <row r="191">
          <cell r="B191" t="str">
            <v>陈天笑</v>
          </cell>
          <cell r="C191">
            <v>27</v>
          </cell>
          <cell r="D191">
            <v>63</v>
          </cell>
          <cell r="E191">
            <v>60</v>
          </cell>
          <cell r="F191">
            <v>59.195233573011301</v>
          </cell>
          <cell r="G191">
            <v>60.5780934292045</v>
          </cell>
        </row>
        <row r="192">
          <cell r="B192" t="str">
            <v>陈昊杰</v>
          </cell>
          <cell r="C192">
            <v>1</v>
          </cell>
          <cell r="D192">
            <v>64</v>
          </cell>
          <cell r="E192">
            <v>63.5</v>
          </cell>
          <cell r="F192">
            <v>60.014814814814798</v>
          </cell>
          <cell r="G192">
            <v>62.255925925925901</v>
          </cell>
        </row>
        <row r="193">
          <cell r="B193" t="str">
            <v>邓凯婷</v>
          </cell>
          <cell r="C193">
            <v>2</v>
          </cell>
          <cell r="D193">
            <v>60</v>
          </cell>
          <cell r="E193">
            <v>63.5</v>
          </cell>
          <cell r="F193">
            <v>60.3851851851852</v>
          </cell>
          <cell r="G193">
            <v>61.2040740740741</v>
          </cell>
        </row>
        <row r="194">
          <cell r="B194" t="str">
            <v>胡逸恺</v>
          </cell>
          <cell r="C194">
            <v>3</v>
          </cell>
          <cell r="D194">
            <v>63.5</v>
          </cell>
          <cell r="E194">
            <v>63.5</v>
          </cell>
          <cell r="F194">
            <v>60.070370370370398</v>
          </cell>
          <cell r="G194">
            <v>62.128148148148199</v>
          </cell>
        </row>
        <row r="195">
          <cell r="B195" t="str">
            <v>金宏</v>
          </cell>
          <cell r="C195">
            <v>4</v>
          </cell>
          <cell r="D195">
            <v>63</v>
          </cell>
          <cell r="E195">
            <v>63.5</v>
          </cell>
          <cell r="F195">
            <v>62.4962962962963</v>
          </cell>
          <cell r="G195">
            <v>62.948518518518497</v>
          </cell>
        </row>
        <row r="196">
          <cell r="B196" t="str">
            <v>雷双铭</v>
          </cell>
          <cell r="C196">
            <v>5</v>
          </cell>
          <cell r="D196">
            <v>63.5</v>
          </cell>
          <cell r="E196">
            <v>63.5</v>
          </cell>
          <cell r="F196">
            <v>60.144444444444403</v>
          </cell>
          <cell r="G196">
            <v>62.157777777777802</v>
          </cell>
        </row>
        <row r="197">
          <cell r="B197" t="str">
            <v>李大</v>
          </cell>
          <cell r="C197">
            <v>6</v>
          </cell>
          <cell r="D197">
            <v>64</v>
          </cell>
          <cell r="E197">
            <v>63.5</v>
          </cell>
          <cell r="F197">
            <v>62.570370370370398</v>
          </cell>
          <cell r="G197">
            <v>63.278148148148098</v>
          </cell>
        </row>
        <row r="198">
          <cell r="B198" t="str">
            <v>覃道港</v>
          </cell>
          <cell r="C198">
            <v>7</v>
          </cell>
          <cell r="D198">
            <v>60</v>
          </cell>
          <cell r="E198">
            <v>63.5</v>
          </cell>
          <cell r="F198">
            <v>60.311111111111103</v>
          </cell>
          <cell r="G198">
            <v>61.174444444444397</v>
          </cell>
        </row>
        <row r="199">
          <cell r="B199" t="str">
            <v>李帅博</v>
          </cell>
          <cell r="C199">
            <v>8</v>
          </cell>
          <cell r="D199">
            <v>63.5</v>
          </cell>
          <cell r="E199">
            <v>63.5</v>
          </cell>
          <cell r="F199">
            <v>62.533333333333303</v>
          </cell>
          <cell r="G199">
            <v>63.113333333333301</v>
          </cell>
        </row>
        <row r="200">
          <cell r="B200" t="str">
            <v>林永权</v>
          </cell>
          <cell r="C200">
            <v>9</v>
          </cell>
          <cell r="D200">
            <v>64</v>
          </cell>
          <cell r="E200">
            <v>63.5</v>
          </cell>
          <cell r="F200">
            <v>59.755555555555603</v>
          </cell>
          <cell r="G200">
            <v>62.1522222222222</v>
          </cell>
        </row>
        <row r="201">
          <cell r="B201" t="str">
            <v>刘宏超</v>
          </cell>
          <cell r="C201">
            <v>10</v>
          </cell>
          <cell r="D201">
            <v>60</v>
          </cell>
          <cell r="E201">
            <v>63.5</v>
          </cell>
          <cell r="F201">
            <v>62.348148148148098</v>
          </cell>
          <cell r="G201">
            <v>61.989259259259299</v>
          </cell>
        </row>
        <row r="202">
          <cell r="B202" t="str">
            <v>刘景阳</v>
          </cell>
          <cell r="C202">
            <v>11</v>
          </cell>
          <cell r="D202">
            <v>63</v>
          </cell>
          <cell r="E202">
            <v>63.5</v>
          </cell>
          <cell r="F202">
            <v>60.014814814814798</v>
          </cell>
          <cell r="G202">
            <v>61.955925925925897</v>
          </cell>
        </row>
        <row r="203">
          <cell r="B203" t="str">
            <v>阮伊铭</v>
          </cell>
          <cell r="C203">
            <v>12</v>
          </cell>
          <cell r="D203">
            <v>64</v>
          </cell>
          <cell r="E203">
            <v>63.5</v>
          </cell>
          <cell r="F203">
            <v>62.311111111111103</v>
          </cell>
          <cell r="G203">
            <v>63.174444444444397</v>
          </cell>
        </row>
        <row r="204">
          <cell r="B204" t="str">
            <v>王景可</v>
          </cell>
          <cell r="C204">
            <v>13</v>
          </cell>
          <cell r="D204">
            <v>64</v>
          </cell>
          <cell r="E204">
            <v>63.5</v>
          </cell>
          <cell r="F204">
            <v>59.903703703703698</v>
          </cell>
          <cell r="G204">
            <v>62.211481481481499</v>
          </cell>
        </row>
        <row r="205">
          <cell r="B205" t="str">
            <v>温招鹏</v>
          </cell>
          <cell r="C205">
            <v>14</v>
          </cell>
          <cell r="D205">
            <v>62</v>
          </cell>
          <cell r="E205">
            <v>63.5</v>
          </cell>
          <cell r="F205">
            <v>60.125925925925898</v>
          </cell>
          <cell r="G205">
            <v>61.700370370370401</v>
          </cell>
        </row>
        <row r="206">
          <cell r="B206" t="str">
            <v>吴一哲</v>
          </cell>
          <cell r="C206">
            <v>15</v>
          </cell>
          <cell r="D206">
            <v>64</v>
          </cell>
          <cell r="E206">
            <v>63.5</v>
          </cell>
          <cell r="F206">
            <v>62.422222222222203</v>
          </cell>
          <cell r="G206">
            <v>63.218888888888898</v>
          </cell>
        </row>
        <row r="207">
          <cell r="B207" t="str">
            <v>武家辉</v>
          </cell>
          <cell r="C207">
            <v>16</v>
          </cell>
          <cell r="D207">
            <v>60</v>
          </cell>
          <cell r="E207">
            <v>63.5</v>
          </cell>
          <cell r="F207">
            <v>60.3851851851852</v>
          </cell>
          <cell r="G207">
            <v>61.2040740740741</v>
          </cell>
        </row>
        <row r="208">
          <cell r="B208" t="str">
            <v>王晗</v>
          </cell>
          <cell r="C208">
            <v>17</v>
          </cell>
          <cell r="D208">
            <v>63</v>
          </cell>
          <cell r="E208">
            <v>63.5</v>
          </cell>
          <cell r="F208">
            <v>60.0518518518519</v>
          </cell>
          <cell r="G208">
            <v>61.970740740740801</v>
          </cell>
        </row>
        <row r="209">
          <cell r="B209" t="str">
            <v>夏世豪</v>
          </cell>
          <cell r="C209">
            <v>18</v>
          </cell>
          <cell r="D209">
            <v>60</v>
          </cell>
          <cell r="E209">
            <v>63.5</v>
          </cell>
          <cell r="F209">
            <v>60.014814814814798</v>
          </cell>
          <cell r="G209">
            <v>61.055925925925898</v>
          </cell>
        </row>
        <row r="210">
          <cell r="B210" t="str">
            <v>闫子琦</v>
          </cell>
          <cell r="C210">
            <v>19</v>
          </cell>
          <cell r="D210">
            <v>64</v>
          </cell>
          <cell r="E210">
            <v>63.5</v>
          </cell>
          <cell r="F210">
            <v>60.125925925925898</v>
          </cell>
          <cell r="G210">
            <v>62.300370370370402</v>
          </cell>
        </row>
        <row r="211">
          <cell r="B211" t="str">
            <v>叶恩嘉</v>
          </cell>
          <cell r="C211">
            <v>20</v>
          </cell>
          <cell r="D211">
            <v>63</v>
          </cell>
          <cell r="E211">
            <v>63.5</v>
          </cell>
          <cell r="F211">
            <v>62.3851851851852</v>
          </cell>
          <cell r="G211">
            <v>62.904074074074103</v>
          </cell>
        </row>
        <row r="212">
          <cell r="B212" t="str">
            <v>游岿宏</v>
          </cell>
          <cell r="C212">
            <v>21</v>
          </cell>
          <cell r="D212">
            <v>60</v>
          </cell>
          <cell r="E212">
            <v>63.5</v>
          </cell>
          <cell r="F212">
            <v>60.0518518518519</v>
          </cell>
          <cell r="G212">
            <v>61.070740740740703</v>
          </cell>
        </row>
        <row r="213">
          <cell r="B213" t="str">
            <v>袁琪东</v>
          </cell>
          <cell r="C213">
            <v>22</v>
          </cell>
          <cell r="D213">
            <v>40</v>
          </cell>
          <cell r="E213">
            <v>63.5</v>
          </cell>
          <cell r="F213">
            <v>60.311111111111103</v>
          </cell>
          <cell r="G213">
            <v>55.174444444444397</v>
          </cell>
        </row>
        <row r="214">
          <cell r="B214" t="str">
            <v>赵震儒</v>
          </cell>
          <cell r="C214">
            <v>23</v>
          </cell>
          <cell r="D214">
            <v>60</v>
          </cell>
          <cell r="E214">
            <v>63.5</v>
          </cell>
          <cell r="F214">
            <v>60.088888888888903</v>
          </cell>
          <cell r="G214">
            <v>61.085555555555601</v>
          </cell>
        </row>
        <row r="215">
          <cell r="B215" t="str">
            <v>周靖航</v>
          </cell>
          <cell r="C215">
            <v>24</v>
          </cell>
          <cell r="D215">
            <v>63</v>
          </cell>
          <cell r="E215">
            <v>63.5</v>
          </cell>
          <cell r="F215">
            <v>60.237037037036998</v>
          </cell>
          <cell r="G215">
            <v>62.044814814814799</v>
          </cell>
        </row>
        <row r="216">
          <cell r="B216" t="str">
            <v>周天瑞</v>
          </cell>
          <cell r="C216">
            <v>25</v>
          </cell>
          <cell r="D216">
            <v>64</v>
          </cell>
          <cell r="E216">
            <v>63.5</v>
          </cell>
          <cell r="F216">
            <v>60.162962962963</v>
          </cell>
          <cell r="G216">
            <v>62.3151851851852</v>
          </cell>
        </row>
        <row r="217">
          <cell r="B217" t="str">
            <v>周宇轩</v>
          </cell>
          <cell r="C217">
            <v>26</v>
          </cell>
          <cell r="D217">
            <v>64</v>
          </cell>
          <cell r="E217">
            <v>63.5</v>
          </cell>
          <cell r="F217">
            <v>60.311111111111103</v>
          </cell>
          <cell r="G217">
            <v>62.3744444444444</v>
          </cell>
        </row>
        <row r="218">
          <cell r="B218" t="str">
            <v>朱奕铃</v>
          </cell>
          <cell r="C218">
            <v>27</v>
          </cell>
          <cell r="D218">
            <v>64</v>
          </cell>
          <cell r="E218">
            <v>63.5</v>
          </cell>
          <cell r="F218">
            <v>60.2740740740741</v>
          </cell>
          <cell r="G218">
            <v>62.359629629629602</v>
          </cell>
        </row>
        <row r="219">
          <cell r="B219" t="str">
            <v>杨子豪</v>
          </cell>
          <cell r="C219">
            <v>1</v>
          </cell>
          <cell r="D219">
            <v>64</v>
          </cell>
          <cell r="E219">
            <v>64</v>
          </cell>
          <cell r="F219">
            <v>59.1666666666667</v>
          </cell>
          <cell r="G219">
            <v>62.066666666666698</v>
          </cell>
        </row>
        <row r="220">
          <cell r="B220" t="str">
            <v>危鹏程</v>
          </cell>
          <cell r="C220">
            <v>2</v>
          </cell>
          <cell r="D220">
            <v>64</v>
          </cell>
          <cell r="E220">
            <v>64</v>
          </cell>
          <cell r="F220">
            <v>59.6111111111111</v>
          </cell>
          <cell r="G220">
            <v>62.244444444444397</v>
          </cell>
        </row>
        <row r="221">
          <cell r="B221" t="str">
            <v>朱宇杰</v>
          </cell>
          <cell r="C221">
            <v>3</v>
          </cell>
          <cell r="D221">
            <v>64</v>
          </cell>
          <cell r="E221">
            <v>64</v>
          </cell>
          <cell r="F221">
            <v>59.6666666666667</v>
          </cell>
          <cell r="G221">
            <v>62.266666666666701</v>
          </cell>
        </row>
        <row r="222">
          <cell r="B222" t="str">
            <v>林盛源</v>
          </cell>
          <cell r="C222">
            <v>4</v>
          </cell>
          <cell r="D222">
            <v>64</v>
          </cell>
          <cell r="E222">
            <v>64</v>
          </cell>
          <cell r="F222">
            <v>59.5</v>
          </cell>
          <cell r="G222">
            <v>62.2</v>
          </cell>
        </row>
        <row r="223">
          <cell r="B223" t="str">
            <v>曾钰</v>
          </cell>
          <cell r="C223">
            <v>5</v>
          </cell>
          <cell r="D223">
            <v>60</v>
          </cell>
          <cell r="E223">
            <v>64</v>
          </cell>
          <cell r="F223">
            <v>54.8888888888889</v>
          </cell>
          <cell r="G223">
            <v>59.155555555555601</v>
          </cell>
        </row>
        <row r="224">
          <cell r="B224" t="str">
            <v>谢文斌</v>
          </cell>
          <cell r="C224">
            <v>8</v>
          </cell>
          <cell r="D224">
            <v>64</v>
          </cell>
          <cell r="E224">
            <v>64</v>
          </cell>
          <cell r="F224">
            <v>59.2777777777778</v>
          </cell>
          <cell r="G224">
            <v>62.1111111111111</v>
          </cell>
        </row>
        <row r="225">
          <cell r="B225" t="str">
            <v>常家骞</v>
          </cell>
          <cell r="C225">
            <v>10</v>
          </cell>
          <cell r="D225">
            <v>60</v>
          </cell>
          <cell r="E225">
            <v>64</v>
          </cell>
          <cell r="F225">
            <v>59.5</v>
          </cell>
          <cell r="G225">
            <v>61</v>
          </cell>
        </row>
        <row r="226">
          <cell r="B226" t="str">
            <v>陈爽</v>
          </cell>
          <cell r="C226">
            <v>11</v>
          </cell>
          <cell r="D226">
            <v>64</v>
          </cell>
          <cell r="E226">
            <v>64</v>
          </cell>
          <cell r="F226">
            <v>59.5</v>
          </cell>
          <cell r="G226">
            <v>62.2</v>
          </cell>
        </row>
        <row r="227">
          <cell r="B227" t="str">
            <v>陈奕骁</v>
          </cell>
          <cell r="C227">
            <v>12</v>
          </cell>
          <cell r="D227">
            <v>64</v>
          </cell>
          <cell r="E227">
            <v>64</v>
          </cell>
          <cell r="F227">
            <v>60</v>
          </cell>
          <cell r="G227">
            <v>62.4</v>
          </cell>
        </row>
        <row r="228">
          <cell r="B228" t="str">
            <v>葛子瑞</v>
          </cell>
          <cell r="C228">
            <v>13</v>
          </cell>
          <cell r="D228">
            <v>64</v>
          </cell>
          <cell r="E228">
            <v>64</v>
          </cell>
          <cell r="F228">
            <v>59.3333333333333</v>
          </cell>
          <cell r="G228">
            <v>62.133333333333297</v>
          </cell>
        </row>
        <row r="229">
          <cell r="B229" t="str">
            <v>何文昊</v>
          </cell>
          <cell r="C229">
            <v>14</v>
          </cell>
          <cell r="D229">
            <v>64</v>
          </cell>
          <cell r="E229">
            <v>64</v>
          </cell>
          <cell r="F229">
            <v>58.3888888888889</v>
          </cell>
          <cell r="G229">
            <v>61.755555555555603</v>
          </cell>
        </row>
        <row r="230">
          <cell r="B230" t="str">
            <v>胡景翔</v>
          </cell>
          <cell r="C230">
            <v>15</v>
          </cell>
          <cell r="D230">
            <v>64</v>
          </cell>
          <cell r="E230">
            <v>64</v>
          </cell>
          <cell r="F230">
            <v>59.4444444444444</v>
          </cell>
          <cell r="G230">
            <v>62.177777777777798</v>
          </cell>
        </row>
        <row r="231">
          <cell r="B231" t="str">
            <v>黄咏杰</v>
          </cell>
          <cell r="C231">
            <v>16</v>
          </cell>
          <cell r="D231">
            <v>63</v>
          </cell>
          <cell r="E231">
            <v>64</v>
          </cell>
          <cell r="F231">
            <v>58.6666666666667</v>
          </cell>
          <cell r="G231">
            <v>61.566666666666698</v>
          </cell>
        </row>
        <row r="232">
          <cell r="B232" t="str">
            <v>李昊谦</v>
          </cell>
          <cell r="C232">
            <v>18</v>
          </cell>
          <cell r="D232">
            <v>60</v>
          </cell>
          <cell r="E232">
            <v>64</v>
          </cell>
          <cell r="F232">
            <v>59.6111111111111</v>
          </cell>
          <cell r="G232">
            <v>61.044444444444501</v>
          </cell>
        </row>
        <row r="233">
          <cell r="B233" t="str">
            <v>王孙焓</v>
          </cell>
          <cell r="C233">
            <v>20</v>
          </cell>
          <cell r="D233">
            <v>60</v>
          </cell>
          <cell r="E233">
            <v>64</v>
          </cell>
          <cell r="F233">
            <v>55.9444444444444</v>
          </cell>
          <cell r="G233">
            <v>59.577777777777797</v>
          </cell>
        </row>
        <row r="234">
          <cell r="B234" t="str">
            <v>王心宇</v>
          </cell>
          <cell r="C234">
            <v>21</v>
          </cell>
          <cell r="D234">
            <v>60</v>
          </cell>
          <cell r="E234">
            <v>64</v>
          </cell>
          <cell r="F234">
            <v>59.3888888888889</v>
          </cell>
          <cell r="G234">
            <v>60.955555555555598</v>
          </cell>
        </row>
        <row r="235">
          <cell r="B235" t="str">
            <v>文颖</v>
          </cell>
          <cell r="C235">
            <v>22</v>
          </cell>
          <cell r="D235">
            <v>64</v>
          </cell>
          <cell r="E235">
            <v>64</v>
          </cell>
          <cell r="F235">
            <v>58.3888888888889</v>
          </cell>
          <cell r="G235">
            <v>61.755555555555603</v>
          </cell>
        </row>
        <row r="236">
          <cell r="B236" t="str">
            <v>伍天勤</v>
          </cell>
          <cell r="C236">
            <v>23</v>
          </cell>
          <cell r="D236">
            <v>64</v>
          </cell>
          <cell r="E236">
            <v>64</v>
          </cell>
          <cell r="F236">
            <v>59.5555555555556</v>
          </cell>
          <cell r="G236">
            <v>62.2222222222222</v>
          </cell>
        </row>
        <row r="237">
          <cell r="B237" t="str">
            <v>徐文哲</v>
          </cell>
          <cell r="C237">
            <v>25</v>
          </cell>
          <cell r="D237">
            <v>64</v>
          </cell>
          <cell r="E237">
            <v>64</v>
          </cell>
          <cell r="F237">
            <v>59.5555555555556</v>
          </cell>
          <cell r="G237">
            <v>62.2222222222222</v>
          </cell>
        </row>
        <row r="238">
          <cell r="B238" t="str">
            <v>韩毅</v>
          </cell>
          <cell r="C238">
            <v>1</v>
          </cell>
          <cell r="D238">
            <v>64</v>
          </cell>
          <cell r="E238">
            <v>64</v>
          </cell>
          <cell r="F238">
            <v>62.386956521739101</v>
          </cell>
          <cell r="G238">
            <v>63.3547826086957</v>
          </cell>
        </row>
        <row r="239">
          <cell r="B239" t="str">
            <v>李修羽</v>
          </cell>
          <cell r="C239">
            <v>2</v>
          </cell>
          <cell r="D239">
            <v>62</v>
          </cell>
          <cell r="E239">
            <v>64</v>
          </cell>
          <cell r="F239">
            <v>59.452173913043502</v>
          </cell>
          <cell r="G239">
            <v>61.580869565217398</v>
          </cell>
        </row>
        <row r="240">
          <cell r="B240" t="str">
            <v>罗宇晟</v>
          </cell>
          <cell r="C240">
            <v>4</v>
          </cell>
          <cell r="D240">
            <v>64</v>
          </cell>
          <cell r="E240">
            <v>64</v>
          </cell>
          <cell r="F240">
            <v>62.0347826086957</v>
          </cell>
          <cell r="G240">
            <v>63.2139130434783</v>
          </cell>
        </row>
        <row r="241">
          <cell r="B241" t="str">
            <v>罗胜兰</v>
          </cell>
          <cell r="C241">
            <v>4</v>
          </cell>
          <cell r="D241">
            <v>64</v>
          </cell>
          <cell r="E241">
            <v>64</v>
          </cell>
          <cell r="F241">
            <v>59.956521739130402</v>
          </cell>
          <cell r="G241">
            <v>62.382608695652202</v>
          </cell>
        </row>
        <row r="242">
          <cell r="B242" t="str">
            <v>王一涵</v>
          </cell>
          <cell r="C242">
            <v>5</v>
          </cell>
          <cell r="D242">
            <v>64</v>
          </cell>
          <cell r="E242">
            <v>64</v>
          </cell>
          <cell r="F242">
            <v>62.1434782608696</v>
          </cell>
          <cell r="G242">
            <v>63.257391304347799</v>
          </cell>
        </row>
        <row r="243">
          <cell r="B243" t="str">
            <v>徐天宇</v>
          </cell>
          <cell r="C243">
            <v>6</v>
          </cell>
          <cell r="D243">
            <v>64</v>
          </cell>
          <cell r="E243">
            <v>64</v>
          </cell>
          <cell r="F243">
            <v>62.273913043478302</v>
          </cell>
          <cell r="G243">
            <v>63.309565217391302</v>
          </cell>
        </row>
        <row r="244">
          <cell r="B244" t="str">
            <v>李存阳</v>
          </cell>
          <cell r="C244">
            <v>7</v>
          </cell>
          <cell r="D244">
            <v>63.8</v>
          </cell>
          <cell r="E244">
            <v>64</v>
          </cell>
          <cell r="F244">
            <v>62.047826086956498</v>
          </cell>
          <cell r="G244">
            <v>63.159130434782597</v>
          </cell>
        </row>
        <row r="245">
          <cell r="B245" t="str">
            <v>毕千千</v>
          </cell>
          <cell r="C245">
            <v>8</v>
          </cell>
          <cell r="D245">
            <v>63</v>
          </cell>
          <cell r="E245">
            <v>64</v>
          </cell>
          <cell r="F245">
            <v>62.208695652173901</v>
          </cell>
          <cell r="G245">
            <v>62.983478260869603</v>
          </cell>
        </row>
        <row r="246">
          <cell r="B246" t="str">
            <v>陈汛锴</v>
          </cell>
          <cell r="C246">
            <v>9</v>
          </cell>
          <cell r="D246">
            <v>63</v>
          </cell>
          <cell r="E246">
            <v>64</v>
          </cell>
          <cell r="F246">
            <v>62.382608695652202</v>
          </cell>
          <cell r="G246">
            <v>63.053043478260903</v>
          </cell>
        </row>
        <row r="247">
          <cell r="B247" t="str">
            <v>程聪阳</v>
          </cell>
          <cell r="C247">
            <v>10</v>
          </cell>
          <cell r="D247">
            <v>63.999000000000002</v>
          </cell>
          <cell r="E247">
            <v>64</v>
          </cell>
          <cell r="F247">
            <v>62.3913043478261</v>
          </cell>
          <cell r="G247">
            <v>63.356221739130397</v>
          </cell>
        </row>
        <row r="248">
          <cell r="B248" t="str">
            <v>刘大文</v>
          </cell>
          <cell r="C248">
            <v>11</v>
          </cell>
          <cell r="D248">
            <v>64</v>
          </cell>
          <cell r="E248">
            <v>64</v>
          </cell>
          <cell r="F248">
            <v>62.273913043478302</v>
          </cell>
          <cell r="G248">
            <v>63.309565217391302</v>
          </cell>
        </row>
        <row r="249">
          <cell r="B249" t="str">
            <v>李世通</v>
          </cell>
          <cell r="C249">
            <v>13</v>
          </cell>
          <cell r="D249">
            <v>60</v>
          </cell>
          <cell r="E249">
            <v>64</v>
          </cell>
          <cell r="F249">
            <v>62.165217391304402</v>
          </cell>
          <cell r="G249">
            <v>62.066086956521701</v>
          </cell>
        </row>
        <row r="250">
          <cell r="B250" t="str">
            <v>袁晨晔</v>
          </cell>
          <cell r="C250">
            <v>15</v>
          </cell>
          <cell r="D250">
            <v>51</v>
          </cell>
          <cell r="E250">
            <v>64</v>
          </cell>
          <cell r="F250">
            <v>59.626086956521704</v>
          </cell>
          <cell r="G250">
            <v>58.350434782608701</v>
          </cell>
        </row>
        <row r="251">
          <cell r="B251" t="str">
            <v>黄鑫</v>
          </cell>
          <cell r="C251">
            <v>16</v>
          </cell>
          <cell r="D251">
            <v>60</v>
          </cell>
          <cell r="E251">
            <v>64</v>
          </cell>
          <cell r="F251">
            <v>62.647826086956499</v>
          </cell>
          <cell r="G251">
            <v>62.259130434782598</v>
          </cell>
        </row>
        <row r="252">
          <cell r="B252" t="str">
            <v>沈琛钰</v>
          </cell>
          <cell r="C252">
            <v>17</v>
          </cell>
          <cell r="D252">
            <v>64</v>
          </cell>
          <cell r="E252">
            <v>64</v>
          </cell>
          <cell r="F252">
            <v>62.278260869565202</v>
          </cell>
          <cell r="G252">
            <v>63.311304347826102</v>
          </cell>
        </row>
        <row r="253">
          <cell r="B253" t="str">
            <v>温连辉</v>
          </cell>
          <cell r="C253">
            <v>18</v>
          </cell>
          <cell r="D253">
            <v>62</v>
          </cell>
          <cell r="E253">
            <v>64</v>
          </cell>
          <cell r="F253">
            <v>59.6086956521739</v>
          </cell>
          <cell r="G253">
            <v>61.6434782608696</v>
          </cell>
        </row>
        <row r="254">
          <cell r="B254" t="str">
            <v>王腾飞</v>
          </cell>
          <cell r="C254">
            <v>19</v>
          </cell>
          <cell r="D254">
            <v>64</v>
          </cell>
          <cell r="E254">
            <v>64</v>
          </cell>
          <cell r="F254">
            <v>62.104347826087</v>
          </cell>
          <cell r="G254">
            <v>63.241739130434802</v>
          </cell>
        </row>
        <row r="255">
          <cell r="B255" t="str">
            <v>宾圣燊</v>
          </cell>
          <cell r="C255">
            <v>20</v>
          </cell>
          <cell r="D255">
            <v>64</v>
          </cell>
          <cell r="E255">
            <v>64</v>
          </cell>
          <cell r="F255">
            <v>61.8217391304348</v>
          </cell>
          <cell r="G255">
            <v>63.128695652173903</v>
          </cell>
        </row>
        <row r="256">
          <cell r="B256" t="str">
            <v>冯超</v>
          </cell>
          <cell r="C256">
            <v>21</v>
          </cell>
          <cell r="D256">
            <v>60</v>
          </cell>
          <cell r="E256">
            <v>64</v>
          </cell>
          <cell r="F256">
            <v>59.452173913043502</v>
          </cell>
          <cell r="G256">
            <v>60.980869565217397</v>
          </cell>
        </row>
        <row r="257">
          <cell r="B257" t="str">
            <v>王健宇</v>
          </cell>
          <cell r="C257">
            <v>22</v>
          </cell>
          <cell r="D257">
            <v>64</v>
          </cell>
          <cell r="E257">
            <v>64</v>
          </cell>
          <cell r="F257">
            <v>59.126086956521704</v>
          </cell>
          <cell r="G257">
            <v>62.050434782608697</v>
          </cell>
        </row>
        <row r="258">
          <cell r="B258" t="str">
            <v>刘俊豪</v>
          </cell>
          <cell r="C258">
            <v>23</v>
          </cell>
          <cell r="D258">
            <v>63</v>
          </cell>
          <cell r="E258">
            <v>64</v>
          </cell>
          <cell r="F258">
            <v>59.408695652173897</v>
          </cell>
          <cell r="G258">
            <v>61.863478260869599</v>
          </cell>
        </row>
        <row r="259">
          <cell r="B259" t="str">
            <v>张彤</v>
          </cell>
          <cell r="C259">
            <v>24</v>
          </cell>
          <cell r="D259">
            <v>64</v>
          </cell>
          <cell r="E259">
            <v>64</v>
          </cell>
          <cell r="F259">
            <v>59.7173913043478</v>
          </cell>
          <cell r="G259">
            <v>62.2869565217391</v>
          </cell>
        </row>
        <row r="260">
          <cell r="B260" t="str">
            <v>燕阳天</v>
          </cell>
          <cell r="C260">
            <v>25</v>
          </cell>
          <cell r="D260">
            <v>64</v>
          </cell>
          <cell r="E260">
            <v>64</v>
          </cell>
          <cell r="F260">
            <v>62.7826086956522</v>
          </cell>
          <cell r="G260">
            <v>63.513043478260897</v>
          </cell>
        </row>
        <row r="261">
          <cell r="B261" t="str">
            <v>张雪琦</v>
          </cell>
          <cell r="C261">
            <v>26</v>
          </cell>
          <cell r="D261">
            <v>60</v>
          </cell>
          <cell r="E261">
            <v>64</v>
          </cell>
          <cell r="F261">
            <v>62.452173913043502</v>
          </cell>
          <cell r="G261">
            <v>62.180869565217399</v>
          </cell>
        </row>
        <row r="262">
          <cell r="B262" t="str">
            <v>宗磊豪</v>
          </cell>
          <cell r="C262">
            <v>27</v>
          </cell>
          <cell r="D262">
            <v>64</v>
          </cell>
          <cell r="E262">
            <v>64</v>
          </cell>
          <cell r="F262">
            <v>62.604347826087</v>
          </cell>
          <cell r="G262">
            <v>63.441739130434797</v>
          </cell>
        </row>
        <row r="263">
          <cell r="B263" t="str">
            <v>李振林</v>
          </cell>
          <cell r="C263">
            <v>2101</v>
          </cell>
          <cell r="D263">
            <v>62</v>
          </cell>
          <cell r="E263">
            <v>64</v>
          </cell>
          <cell r="F263">
            <v>62.739130434782602</v>
          </cell>
          <cell r="G263">
            <v>62.895652173913</v>
          </cell>
        </row>
        <row r="264">
          <cell r="B264" t="str">
            <v>朱珂娴</v>
          </cell>
          <cell r="C264">
            <v>1</v>
          </cell>
          <cell r="D264">
            <v>60</v>
          </cell>
          <cell r="E264">
            <v>62</v>
          </cell>
          <cell r="F264">
            <v>58.57</v>
          </cell>
          <cell r="G264">
            <v>60.027999999999999</v>
          </cell>
        </row>
        <row r="265">
          <cell r="B265" t="str">
            <v>丁宗赐</v>
          </cell>
          <cell r="C265">
            <v>2</v>
          </cell>
          <cell r="D265">
            <v>64</v>
          </cell>
          <cell r="E265">
            <v>63</v>
          </cell>
          <cell r="F265">
            <v>61.2</v>
          </cell>
          <cell r="G265">
            <v>62.58</v>
          </cell>
        </row>
        <row r="266">
          <cell r="B266" t="str">
            <v>樊翔宇</v>
          </cell>
          <cell r="C266">
            <v>3</v>
          </cell>
          <cell r="D266">
            <v>58</v>
          </cell>
          <cell r="E266">
            <v>64</v>
          </cell>
          <cell r="F266">
            <v>58.9</v>
          </cell>
          <cell r="G266">
            <v>60.16</v>
          </cell>
        </row>
        <row r="267">
          <cell r="B267" t="str">
            <v>胡阳阳</v>
          </cell>
          <cell r="C267">
            <v>4</v>
          </cell>
          <cell r="D267">
            <v>60</v>
          </cell>
          <cell r="E267">
            <v>65</v>
          </cell>
          <cell r="F267">
            <v>58.255000000000003</v>
          </cell>
          <cell r="G267">
            <v>60.802</v>
          </cell>
        </row>
        <row r="268">
          <cell r="B268" t="str">
            <v>金玺若</v>
          </cell>
          <cell r="C268">
            <v>5</v>
          </cell>
          <cell r="D268">
            <v>57</v>
          </cell>
          <cell r="E268">
            <v>66</v>
          </cell>
          <cell r="F268">
            <v>61.314999999999998</v>
          </cell>
          <cell r="G268">
            <v>61.426000000000002</v>
          </cell>
        </row>
        <row r="269">
          <cell r="B269" t="str">
            <v>游成梁</v>
          </cell>
          <cell r="C269">
            <v>6</v>
          </cell>
          <cell r="D269">
            <v>64</v>
          </cell>
          <cell r="E269">
            <v>67</v>
          </cell>
          <cell r="F269">
            <v>61.6</v>
          </cell>
          <cell r="G269">
            <v>63.94</v>
          </cell>
        </row>
        <row r="270">
          <cell r="B270" t="str">
            <v>李衡毅</v>
          </cell>
          <cell r="C270">
            <v>7</v>
          </cell>
          <cell r="D270">
            <v>63</v>
          </cell>
          <cell r="E270">
            <v>68</v>
          </cell>
          <cell r="F270">
            <v>58.215000000000003</v>
          </cell>
          <cell r="G270">
            <v>62.585999999999999</v>
          </cell>
        </row>
        <row r="271">
          <cell r="B271" t="str">
            <v>林嘉明</v>
          </cell>
          <cell r="C271">
            <v>8</v>
          </cell>
          <cell r="D271">
            <v>63.8</v>
          </cell>
          <cell r="E271">
            <v>69</v>
          </cell>
          <cell r="F271">
            <v>62.05</v>
          </cell>
          <cell r="G271">
            <v>64.66</v>
          </cell>
        </row>
        <row r="272">
          <cell r="B272" t="str">
            <v>金泽煜</v>
          </cell>
          <cell r="C272">
            <v>9</v>
          </cell>
          <cell r="D272">
            <v>51</v>
          </cell>
          <cell r="E272">
            <v>70</v>
          </cell>
          <cell r="F272">
            <v>59.125</v>
          </cell>
          <cell r="G272">
            <v>59.95</v>
          </cell>
        </row>
        <row r="273">
          <cell r="B273" t="str">
            <v>马英喆</v>
          </cell>
          <cell r="C273">
            <v>9</v>
          </cell>
          <cell r="D273">
            <v>60</v>
          </cell>
          <cell r="E273">
            <v>71</v>
          </cell>
          <cell r="F273">
            <v>58.465000000000003</v>
          </cell>
          <cell r="G273">
            <v>62.686</v>
          </cell>
        </row>
        <row r="274">
          <cell r="B274" t="str">
            <v>聂迪</v>
          </cell>
          <cell r="C274">
            <v>10</v>
          </cell>
          <cell r="D274">
            <v>60</v>
          </cell>
          <cell r="E274">
            <v>72</v>
          </cell>
          <cell r="F274">
            <v>61.505000000000003</v>
          </cell>
          <cell r="G274">
            <v>64.201999999999998</v>
          </cell>
        </row>
        <row r="275">
          <cell r="B275" t="str">
            <v>苏常盛</v>
          </cell>
          <cell r="C275">
            <v>13</v>
          </cell>
          <cell r="D275">
            <v>62</v>
          </cell>
          <cell r="E275">
            <v>73</v>
          </cell>
          <cell r="F275">
            <v>61.57</v>
          </cell>
          <cell r="G275">
            <v>65.128</v>
          </cell>
        </row>
        <row r="276">
          <cell r="B276" t="str">
            <v>任骏驰</v>
          </cell>
          <cell r="C276">
            <v>14</v>
          </cell>
          <cell r="D276">
            <v>60</v>
          </cell>
          <cell r="E276">
            <v>74</v>
          </cell>
          <cell r="F276">
            <v>61.914999999999999</v>
          </cell>
          <cell r="G276">
            <v>64.965999999999994</v>
          </cell>
        </row>
        <row r="277">
          <cell r="B277" t="str">
            <v>汪子越</v>
          </cell>
          <cell r="C277">
            <v>14</v>
          </cell>
          <cell r="D277">
            <v>62</v>
          </cell>
          <cell r="E277">
            <v>75</v>
          </cell>
          <cell r="F277">
            <v>59.015000000000001</v>
          </cell>
          <cell r="G277">
            <v>64.706000000000003</v>
          </cell>
        </row>
        <row r="278">
          <cell r="B278" t="str">
            <v>吴佳欣</v>
          </cell>
          <cell r="C278">
            <v>16</v>
          </cell>
          <cell r="D278">
            <v>64</v>
          </cell>
          <cell r="E278">
            <v>76</v>
          </cell>
          <cell r="F278">
            <v>61.564999999999998</v>
          </cell>
          <cell r="G278">
            <v>66.626000000000005</v>
          </cell>
        </row>
        <row r="279">
          <cell r="B279" t="str">
            <v>杨景</v>
          </cell>
          <cell r="C279">
            <v>17</v>
          </cell>
          <cell r="D279">
            <v>64</v>
          </cell>
          <cell r="E279">
            <v>77</v>
          </cell>
          <cell r="F279">
            <v>61.564999999999998</v>
          </cell>
          <cell r="G279">
            <v>66.926000000000002</v>
          </cell>
        </row>
        <row r="280">
          <cell r="B280" t="str">
            <v>王思齐</v>
          </cell>
          <cell r="C280">
            <v>18</v>
          </cell>
          <cell r="D280">
            <v>64</v>
          </cell>
          <cell r="E280">
            <v>78</v>
          </cell>
          <cell r="F280">
            <v>61.704999999999998</v>
          </cell>
          <cell r="G280">
            <v>67.281999999999996</v>
          </cell>
        </row>
        <row r="281">
          <cell r="B281" t="str">
            <v>陈宣屹</v>
          </cell>
          <cell r="C281">
            <v>20</v>
          </cell>
          <cell r="D281">
            <v>63.2</v>
          </cell>
          <cell r="E281">
            <v>79</v>
          </cell>
          <cell r="F281">
            <v>61.32</v>
          </cell>
          <cell r="G281">
            <v>67.188000000000002</v>
          </cell>
        </row>
        <row r="282">
          <cell r="B282" t="str">
            <v>柳家宝</v>
          </cell>
          <cell r="C282">
            <v>22</v>
          </cell>
          <cell r="D282">
            <v>64</v>
          </cell>
          <cell r="E282">
            <v>81</v>
          </cell>
          <cell r="F282">
            <v>60.615000000000002</v>
          </cell>
          <cell r="G282">
            <v>67.745999999999995</v>
          </cell>
        </row>
        <row r="283">
          <cell r="B283" t="str">
            <v>邱叶伟</v>
          </cell>
          <cell r="C283">
            <v>23</v>
          </cell>
          <cell r="D283">
            <v>64</v>
          </cell>
          <cell r="E283">
            <v>82</v>
          </cell>
          <cell r="F283">
            <v>60.814999999999998</v>
          </cell>
          <cell r="G283">
            <v>68.126000000000005</v>
          </cell>
        </row>
        <row r="284">
          <cell r="B284" t="str">
            <v>祝加旺</v>
          </cell>
          <cell r="C284">
            <v>1</v>
          </cell>
          <cell r="D284">
            <v>64</v>
          </cell>
          <cell r="E284">
            <v>60</v>
          </cell>
          <cell r="F284">
            <v>57.409090909090899</v>
          </cell>
          <cell r="G284">
            <v>60.1636363636364</v>
          </cell>
        </row>
        <row r="285">
          <cell r="B285" t="str">
            <v>陈睿</v>
          </cell>
          <cell r="C285">
            <v>2</v>
          </cell>
          <cell r="D285">
            <v>60</v>
          </cell>
          <cell r="E285">
            <v>60</v>
          </cell>
          <cell r="F285">
            <v>57.954545454545503</v>
          </cell>
          <cell r="G285">
            <v>59.181818181818201</v>
          </cell>
        </row>
        <row r="286">
          <cell r="B286" t="str">
            <v>方昭翔</v>
          </cell>
          <cell r="C286">
            <v>3</v>
          </cell>
          <cell r="D286">
            <v>60</v>
          </cell>
          <cell r="E286">
            <v>64</v>
          </cell>
          <cell r="F286">
            <v>58.454545454545503</v>
          </cell>
          <cell r="G286">
            <v>60.5818181818182</v>
          </cell>
        </row>
        <row r="287">
          <cell r="B287" t="str">
            <v>冯宁瑄</v>
          </cell>
          <cell r="C287">
            <v>4</v>
          </cell>
          <cell r="D287">
            <v>64</v>
          </cell>
          <cell r="E287">
            <v>62</v>
          </cell>
          <cell r="F287">
            <v>57.681818181818201</v>
          </cell>
          <cell r="G287">
            <v>60.872727272727303</v>
          </cell>
        </row>
        <row r="288">
          <cell r="B288" t="str">
            <v>郭金润</v>
          </cell>
          <cell r="C288">
            <v>5</v>
          </cell>
          <cell r="D288">
            <v>63.9</v>
          </cell>
          <cell r="E288">
            <v>60</v>
          </cell>
          <cell r="F288">
            <v>57.409090909090899</v>
          </cell>
          <cell r="G288">
            <v>60.133636363636398</v>
          </cell>
        </row>
        <row r="289">
          <cell r="B289" t="str">
            <v>黄润维</v>
          </cell>
          <cell r="C289">
            <v>7</v>
          </cell>
          <cell r="D289">
            <v>64</v>
          </cell>
          <cell r="E289">
            <v>62</v>
          </cell>
          <cell r="F289">
            <v>58.5</v>
          </cell>
          <cell r="G289">
            <v>61.2</v>
          </cell>
        </row>
        <row r="290">
          <cell r="B290" t="str">
            <v>林铭鑫</v>
          </cell>
          <cell r="C290">
            <v>8</v>
          </cell>
          <cell r="D290">
            <v>64</v>
          </cell>
          <cell r="E290">
            <v>64</v>
          </cell>
          <cell r="F290">
            <v>58.454545454545503</v>
          </cell>
          <cell r="G290">
            <v>61.781818181818203</v>
          </cell>
        </row>
        <row r="291">
          <cell r="B291" t="str">
            <v>林仕杰</v>
          </cell>
          <cell r="C291">
            <v>9</v>
          </cell>
          <cell r="D291">
            <v>60</v>
          </cell>
          <cell r="E291">
            <v>60</v>
          </cell>
          <cell r="F291">
            <v>57.545454545454497</v>
          </cell>
          <cell r="G291">
            <v>59.018181818181802</v>
          </cell>
        </row>
        <row r="292">
          <cell r="B292" t="str">
            <v>刘伟</v>
          </cell>
          <cell r="C292">
            <v>10</v>
          </cell>
          <cell r="D292">
            <v>60</v>
          </cell>
          <cell r="E292">
            <v>64</v>
          </cell>
          <cell r="F292">
            <v>58.363636363636402</v>
          </cell>
          <cell r="G292">
            <v>60.545454545454497</v>
          </cell>
        </row>
        <row r="293">
          <cell r="B293" t="str">
            <v>马政杰</v>
          </cell>
          <cell r="C293">
            <v>11</v>
          </cell>
          <cell r="D293">
            <v>60</v>
          </cell>
          <cell r="E293">
            <v>64</v>
          </cell>
          <cell r="F293">
            <v>58.409090909090899</v>
          </cell>
          <cell r="G293">
            <v>60.563636363636398</v>
          </cell>
        </row>
        <row r="294">
          <cell r="B294" t="str">
            <v>秦云飞</v>
          </cell>
          <cell r="C294">
            <v>12</v>
          </cell>
          <cell r="D294">
            <v>60</v>
          </cell>
          <cell r="E294">
            <v>64</v>
          </cell>
          <cell r="F294">
            <v>58.227272727272698</v>
          </cell>
          <cell r="G294">
            <v>60.490909090909099</v>
          </cell>
        </row>
        <row r="295">
          <cell r="B295" t="str">
            <v>吴青均</v>
          </cell>
          <cell r="C295">
            <v>13</v>
          </cell>
          <cell r="D295">
            <v>64</v>
          </cell>
          <cell r="E295">
            <v>60</v>
          </cell>
          <cell r="F295">
            <v>57.545454545454497</v>
          </cell>
          <cell r="G295">
            <v>60.218181818181797</v>
          </cell>
        </row>
        <row r="296">
          <cell r="B296" t="str">
            <v>吴易优</v>
          </cell>
          <cell r="C296">
            <v>14</v>
          </cell>
          <cell r="D296">
            <v>57</v>
          </cell>
          <cell r="E296">
            <v>60</v>
          </cell>
          <cell r="F296">
            <v>57.409090909090899</v>
          </cell>
          <cell r="G296">
            <v>58.063636363636398</v>
          </cell>
        </row>
        <row r="297">
          <cell r="B297" t="str">
            <v>谢聪</v>
          </cell>
          <cell r="C297">
            <v>15</v>
          </cell>
          <cell r="D297">
            <v>64</v>
          </cell>
          <cell r="E297">
            <v>62</v>
          </cell>
          <cell r="F297">
            <v>58.227272727272698</v>
          </cell>
          <cell r="G297">
            <v>61.090909090909101</v>
          </cell>
        </row>
        <row r="298">
          <cell r="B298" t="str">
            <v>喻孝天</v>
          </cell>
          <cell r="C298">
            <v>16</v>
          </cell>
          <cell r="D298">
            <v>64</v>
          </cell>
          <cell r="E298">
            <v>62</v>
          </cell>
          <cell r="F298">
            <v>57.363636363636402</v>
          </cell>
          <cell r="G298">
            <v>60.7454545454545</v>
          </cell>
        </row>
        <row r="299">
          <cell r="B299" t="str">
            <v>喻孝天</v>
          </cell>
          <cell r="C299">
            <v>16</v>
          </cell>
          <cell r="D299">
            <v>64</v>
          </cell>
          <cell r="E299">
            <v>60</v>
          </cell>
          <cell r="F299">
            <v>57.636363636363598</v>
          </cell>
          <cell r="G299">
            <v>60.2545454545455</v>
          </cell>
        </row>
        <row r="300">
          <cell r="B300" t="str">
            <v>周淑琴</v>
          </cell>
          <cell r="C300">
            <v>17</v>
          </cell>
          <cell r="D300">
            <v>60</v>
          </cell>
          <cell r="E300">
            <v>64</v>
          </cell>
          <cell r="F300">
            <v>58.363636363636402</v>
          </cell>
          <cell r="G300">
            <v>60.545454545454497</v>
          </cell>
        </row>
        <row r="301">
          <cell r="B301" t="str">
            <v>陈秋韵</v>
          </cell>
          <cell r="C301">
            <v>18</v>
          </cell>
          <cell r="D301">
            <v>64</v>
          </cell>
          <cell r="E301">
            <v>64</v>
          </cell>
          <cell r="F301">
            <v>58.363636363636402</v>
          </cell>
          <cell r="G301">
            <v>61.7454545454545</v>
          </cell>
        </row>
        <row r="302">
          <cell r="B302" t="str">
            <v>池南瑞</v>
          </cell>
          <cell r="C302">
            <v>19</v>
          </cell>
          <cell r="D302">
            <v>64</v>
          </cell>
          <cell r="E302">
            <v>64</v>
          </cell>
          <cell r="F302">
            <v>58.409090909090899</v>
          </cell>
          <cell r="G302">
            <v>61.763636363636401</v>
          </cell>
        </row>
        <row r="303">
          <cell r="B303" t="str">
            <v>李雨澄</v>
          </cell>
          <cell r="C303">
            <v>20</v>
          </cell>
          <cell r="D303">
            <v>63</v>
          </cell>
          <cell r="E303">
            <v>60</v>
          </cell>
          <cell r="F303">
            <v>58.181818181818201</v>
          </cell>
          <cell r="G303">
            <v>60.1727272727273</v>
          </cell>
        </row>
        <row r="304">
          <cell r="B304" t="str">
            <v>翁雨岑</v>
          </cell>
          <cell r="C304">
            <v>21</v>
          </cell>
          <cell r="D304">
            <v>63</v>
          </cell>
          <cell r="E304">
            <v>64</v>
          </cell>
          <cell r="F304">
            <v>58.954545454545503</v>
          </cell>
          <cell r="G304">
            <v>61.681818181818201</v>
          </cell>
        </row>
        <row r="305">
          <cell r="B305" t="str">
            <v>曾宇浩</v>
          </cell>
          <cell r="C305">
            <v>22</v>
          </cell>
          <cell r="D305">
            <v>64</v>
          </cell>
          <cell r="E305">
            <v>62</v>
          </cell>
          <cell r="F305">
            <v>60.636363636363598</v>
          </cell>
          <cell r="G305">
            <v>62.054545454545398</v>
          </cell>
        </row>
        <row r="306">
          <cell r="B306" t="str">
            <v>蔡子诺</v>
          </cell>
          <cell r="C306">
            <v>23</v>
          </cell>
          <cell r="D306">
            <v>60</v>
          </cell>
          <cell r="E306">
            <v>60</v>
          </cell>
          <cell r="F306">
            <v>58.227272727272698</v>
          </cell>
          <cell r="G306">
            <v>59.290909090909103</v>
          </cell>
        </row>
        <row r="307">
          <cell r="B307" t="str">
            <v>隆杰</v>
          </cell>
          <cell r="C307">
            <v>1</v>
          </cell>
          <cell r="D307">
            <v>60</v>
          </cell>
          <cell r="E307">
            <v>63</v>
          </cell>
          <cell r="F307">
            <v>57.995238095238101</v>
          </cell>
          <cell r="G307">
            <v>60.098095238095198</v>
          </cell>
        </row>
        <row r="308">
          <cell r="B308" t="str">
            <v>邵奔豪</v>
          </cell>
          <cell r="C308">
            <v>2</v>
          </cell>
          <cell r="D308">
            <v>59</v>
          </cell>
          <cell r="E308">
            <v>63</v>
          </cell>
          <cell r="F308">
            <v>58.380952380952401</v>
          </cell>
          <cell r="G308">
            <v>59.952380952380899</v>
          </cell>
        </row>
        <row r="309">
          <cell r="B309" t="str">
            <v>唐晨昱</v>
          </cell>
          <cell r="C309">
            <v>3</v>
          </cell>
          <cell r="D309">
            <v>50</v>
          </cell>
          <cell r="E309">
            <v>63</v>
          </cell>
          <cell r="F309">
            <v>58.919047619047603</v>
          </cell>
          <cell r="G309">
            <v>57.467619047619003</v>
          </cell>
        </row>
        <row r="310">
          <cell r="B310" t="str">
            <v>王彬璋</v>
          </cell>
          <cell r="C310">
            <v>4</v>
          </cell>
          <cell r="D310">
            <v>50</v>
          </cell>
          <cell r="E310">
            <v>63</v>
          </cell>
          <cell r="F310">
            <v>58.680952380952398</v>
          </cell>
          <cell r="G310">
            <v>57.372380952381</v>
          </cell>
        </row>
        <row r="311">
          <cell r="B311" t="str">
            <v>王皓天</v>
          </cell>
          <cell r="C311">
            <v>5</v>
          </cell>
          <cell r="D311">
            <v>63.9</v>
          </cell>
          <cell r="E311">
            <v>63</v>
          </cell>
          <cell r="F311">
            <v>61.866666666666703</v>
          </cell>
          <cell r="G311">
            <v>62.816666666666698</v>
          </cell>
        </row>
        <row r="312">
          <cell r="B312" t="str">
            <v>项彦凯</v>
          </cell>
          <cell r="C312">
            <v>7</v>
          </cell>
          <cell r="D312">
            <v>64</v>
          </cell>
          <cell r="E312">
            <v>63</v>
          </cell>
          <cell r="F312">
            <v>61.485714285714302</v>
          </cell>
          <cell r="G312">
            <v>62.694285714285698</v>
          </cell>
        </row>
        <row r="313">
          <cell r="B313" t="str">
            <v>许永琪</v>
          </cell>
          <cell r="C313">
            <v>8</v>
          </cell>
          <cell r="D313">
            <v>50</v>
          </cell>
          <cell r="E313">
            <v>63</v>
          </cell>
          <cell r="F313">
            <v>55.880952380952401</v>
          </cell>
          <cell r="G313">
            <v>56.252380952381003</v>
          </cell>
        </row>
        <row r="314">
          <cell r="B314" t="str">
            <v>杨阳</v>
          </cell>
          <cell r="C314">
            <v>9</v>
          </cell>
          <cell r="D314">
            <v>64</v>
          </cell>
          <cell r="E314">
            <v>63</v>
          </cell>
          <cell r="F314">
            <v>58.7761904761905</v>
          </cell>
          <cell r="G314">
            <v>61.610476190476199</v>
          </cell>
        </row>
        <row r="315">
          <cell r="B315" t="str">
            <v>俞楚钢</v>
          </cell>
          <cell r="C315">
            <v>10</v>
          </cell>
          <cell r="D315">
            <v>64</v>
          </cell>
          <cell r="E315">
            <v>63</v>
          </cell>
          <cell r="F315">
            <v>57.6666666666667</v>
          </cell>
          <cell r="G315">
            <v>61.1666666666667</v>
          </cell>
        </row>
        <row r="316">
          <cell r="B316" t="str">
            <v>朱顺禄</v>
          </cell>
          <cell r="C316">
            <v>11</v>
          </cell>
          <cell r="D316">
            <v>64</v>
          </cell>
          <cell r="E316">
            <v>63</v>
          </cell>
          <cell r="F316">
            <v>58.585714285714303</v>
          </cell>
          <cell r="G316">
            <v>61.534285714285701</v>
          </cell>
        </row>
        <row r="317">
          <cell r="B317" t="str">
            <v>杨阳</v>
          </cell>
          <cell r="C317">
            <v>12</v>
          </cell>
          <cell r="D317">
            <v>64</v>
          </cell>
          <cell r="E317">
            <v>63</v>
          </cell>
          <cell r="F317">
            <v>58.733333333333299</v>
          </cell>
          <cell r="G317">
            <v>61.593333333333298</v>
          </cell>
        </row>
        <row r="318">
          <cell r="B318" t="str">
            <v>陈琦鹏</v>
          </cell>
          <cell r="C318">
            <v>12</v>
          </cell>
          <cell r="D318">
            <v>64</v>
          </cell>
          <cell r="E318">
            <v>63</v>
          </cell>
          <cell r="F318">
            <v>58.2761904761905</v>
          </cell>
          <cell r="G318">
            <v>61.410476190476203</v>
          </cell>
        </row>
        <row r="319">
          <cell r="B319" t="str">
            <v>丁俊元</v>
          </cell>
          <cell r="C319">
            <v>13</v>
          </cell>
          <cell r="D319">
            <v>64</v>
          </cell>
          <cell r="E319">
            <v>63</v>
          </cell>
          <cell r="F319">
            <v>57.257142857142902</v>
          </cell>
          <cell r="G319">
            <v>61.002857142857103</v>
          </cell>
        </row>
        <row r="320">
          <cell r="B320" t="str">
            <v>盖英志</v>
          </cell>
          <cell r="C320">
            <v>14</v>
          </cell>
          <cell r="D320">
            <v>64</v>
          </cell>
          <cell r="E320">
            <v>63</v>
          </cell>
          <cell r="F320">
            <v>58.4428571428571</v>
          </cell>
          <cell r="G320">
            <v>61.477142857142901</v>
          </cell>
        </row>
        <row r="321">
          <cell r="B321" t="str">
            <v>季堉克</v>
          </cell>
          <cell r="C321">
            <v>15</v>
          </cell>
          <cell r="D321">
            <v>63</v>
          </cell>
          <cell r="E321">
            <v>63</v>
          </cell>
          <cell r="F321">
            <v>58.728571428571399</v>
          </cell>
          <cell r="G321">
            <v>61.291428571428597</v>
          </cell>
        </row>
        <row r="322">
          <cell r="B322" t="str">
            <v>李鹏飞</v>
          </cell>
          <cell r="C322">
            <v>16</v>
          </cell>
          <cell r="D322">
            <v>60</v>
          </cell>
          <cell r="E322">
            <v>63</v>
          </cell>
          <cell r="F322">
            <v>58.4</v>
          </cell>
          <cell r="G322">
            <v>60.26</v>
          </cell>
        </row>
        <row r="323">
          <cell r="B323" t="str">
            <v>陈嘉禾</v>
          </cell>
          <cell r="C323">
            <v>17</v>
          </cell>
          <cell r="D323">
            <v>64</v>
          </cell>
          <cell r="E323">
            <v>63</v>
          </cell>
          <cell r="F323">
            <v>61.404761904761898</v>
          </cell>
          <cell r="G323">
            <v>62.6619047619048</v>
          </cell>
        </row>
        <row r="324">
          <cell r="B324" t="str">
            <v>冯诗怡</v>
          </cell>
          <cell r="C324">
            <v>18</v>
          </cell>
          <cell r="D324">
            <v>64</v>
          </cell>
          <cell r="E324">
            <v>63</v>
          </cell>
          <cell r="F324">
            <v>58.452380952380899</v>
          </cell>
          <cell r="G324">
            <v>61.480952380952402</v>
          </cell>
        </row>
        <row r="325">
          <cell r="B325" t="str">
            <v>何肖杨</v>
          </cell>
          <cell r="C325">
            <v>19</v>
          </cell>
          <cell r="D325">
            <v>64</v>
          </cell>
          <cell r="E325">
            <v>63</v>
          </cell>
          <cell r="F325">
            <v>58.728571428571399</v>
          </cell>
          <cell r="G325">
            <v>61.591428571428601</v>
          </cell>
        </row>
        <row r="326">
          <cell r="B326" t="str">
            <v>王者</v>
          </cell>
          <cell r="C326">
            <v>20</v>
          </cell>
          <cell r="D326">
            <v>64</v>
          </cell>
          <cell r="E326">
            <v>63</v>
          </cell>
          <cell r="F326">
            <v>58.466666666666697</v>
          </cell>
          <cell r="G326">
            <v>61.4866666666667</v>
          </cell>
        </row>
        <row r="327">
          <cell r="B327" t="str">
            <v>肖轩</v>
          </cell>
          <cell r="C327">
            <v>21</v>
          </cell>
          <cell r="D327">
            <v>64</v>
          </cell>
          <cell r="E327">
            <v>63</v>
          </cell>
          <cell r="F327">
            <v>61.780952380952399</v>
          </cell>
          <cell r="G327">
            <v>62.812380952380899</v>
          </cell>
        </row>
        <row r="328">
          <cell r="B328" t="str">
            <v>李浩</v>
          </cell>
          <cell r="C328">
            <v>22</v>
          </cell>
          <cell r="D328">
            <v>64</v>
          </cell>
          <cell r="E328">
            <v>63</v>
          </cell>
          <cell r="F328">
            <v>59.1095238095238</v>
          </cell>
          <cell r="G328">
            <v>61.743809523809503</v>
          </cell>
        </row>
        <row r="329">
          <cell r="B329" t="str">
            <v>吴安庆</v>
          </cell>
          <cell r="C329">
            <v>23</v>
          </cell>
          <cell r="D329">
            <v>64</v>
          </cell>
          <cell r="E329">
            <v>63</v>
          </cell>
          <cell r="F329">
            <v>58.876190476190501</v>
          </cell>
          <cell r="G329">
            <v>61.650476190476198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BL109"/>
  <sheetViews>
    <sheetView zoomScale="70" zoomScaleNormal="70" workbookViewId="0">
      <pane xSplit="3" ySplit="4" topLeftCell="D14" activePane="bottomRight" state="frozen"/>
      <selection pane="topRight"/>
      <selection pane="bottomLeft"/>
      <selection pane="bottomRight" activeCell="D14" sqref="D14"/>
    </sheetView>
  </sheetViews>
  <sheetFormatPr defaultColWidth="10" defaultRowHeight="15.6" x14ac:dyDescent="0.25"/>
  <cols>
    <col min="1" max="1" width="20.8984375" style="2" customWidth="1"/>
    <col min="2" max="2" width="8.296875" style="2" customWidth="1"/>
    <col min="3" max="3" width="12.59765625" style="2" customWidth="1"/>
    <col min="4" max="4" width="20.69921875" style="2" customWidth="1"/>
    <col min="5" max="5" width="13.296875" style="2" customWidth="1"/>
    <col min="6" max="6" width="17.5" style="2" customWidth="1"/>
    <col min="7" max="7" width="21.69921875" style="2" customWidth="1"/>
    <col min="8" max="8" width="13.296875" style="2" customWidth="1"/>
    <col min="9" max="9" width="22.796875" style="2" customWidth="1"/>
    <col min="10" max="10" width="29" style="2" customWidth="1"/>
    <col min="11" max="11" width="13.296875" style="2" customWidth="1"/>
    <col min="12" max="12" width="22.796875" style="2" customWidth="1"/>
    <col min="13" max="13" width="11.5" style="2" customWidth="1"/>
    <col min="14" max="14" width="13.296875" style="2" customWidth="1"/>
    <col min="15" max="15" width="25.09765625" style="2" customWidth="1"/>
    <col min="16" max="16" width="13.296875" style="2" customWidth="1"/>
    <col min="17" max="17" width="14.3984375" style="2" customWidth="1"/>
    <col min="18" max="18" width="34.59765625" style="2" customWidth="1"/>
    <col min="19" max="19" width="9.09765625" style="2" customWidth="1"/>
    <col min="20" max="20" width="73" style="2" customWidth="1"/>
    <col min="21" max="21" width="29.19921875" style="2" customWidth="1"/>
    <col min="22" max="22" width="6.5" style="2" customWidth="1"/>
    <col min="23" max="23" width="66.8984375" style="2" customWidth="1"/>
    <col min="24" max="24" width="13.296875" style="2" customWidth="1"/>
    <col min="25" max="25" width="17.5" style="2" customWidth="1"/>
    <col min="26" max="26" width="14.3984375" style="2" customWidth="1"/>
    <col min="27" max="27" width="32.69921875" style="2" customWidth="1"/>
    <col min="28" max="28" width="27.09765625" style="2" customWidth="1"/>
    <col min="29" max="29" width="5.296875" style="2" customWidth="1"/>
    <col min="30" max="30" width="24" style="2" customWidth="1"/>
    <col min="31" max="31" width="15.3984375" style="2" customWidth="1"/>
    <col min="32" max="32" width="11.19921875" style="2" customWidth="1"/>
    <col min="33" max="33" width="15.3984375" style="2" customWidth="1"/>
    <col min="34" max="34" width="24.09765625" style="2" customWidth="1"/>
    <col min="35" max="35" width="13.296875" style="2" customWidth="1"/>
    <col min="36" max="36" width="15.3984375" style="2" customWidth="1"/>
    <col min="37" max="37" width="35.09765625" style="2" customWidth="1"/>
    <col min="38" max="38" width="15.3984375" style="2" customWidth="1"/>
    <col min="39" max="39" width="6.8984375" style="2" customWidth="1"/>
    <col min="40" max="40" width="24.5" style="2" customWidth="1"/>
    <col min="41" max="41" width="11.19921875" style="2" customWidth="1"/>
    <col min="42" max="42" width="9.09765625" style="2" customWidth="1"/>
    <col min="43" max="43" width="15.3984375" style="2" customWidth="1"/>
    <col min="44" max="44" width="17.5" style="2" customWidth="1"/>
    <col min="45" max="45" width="23.796875" style="2" customWidth="1"/>
    <col min="46" max="46" width="15.3984375" style="2" customWidth="1"/>
    <col min="47" max="48" width="19.59765625" style="2" customWidth="1"/>
    <col min="49" max="49" width="15.3984375" style="27" customWidth="1"/>
    <col min="50" max="50" width="70.69921875" style="2" customWidth="1"/>
    <col min="51" max="51" width="67.5" style="2" customWidth="1"/>
    <col min="52" max="52" width="35.3984375" style="2" customWidth="1"/>
    <col min="53" max="53" width="17.5" style="2" customWidth="1"/>
    <col min="54" max="54" width="15.3984375" style="2" customWidth="1"/>
    <col min="55" max="55" width="5.296875" style="2" customWidth="1"/>
    <col min="56" max="56" width="11.19921875" style="2" customWidth="1"/>
    <col min="57" max="57" width="9.09765625" style="2" customWidth="1"/>
    <col min="58" max="58" width="11.19921875" style="2" customWidth="1"/>
    <col min="59" max="64" width="8.796875" style="2"/>
    <col min="65" max="65" width="8.796875"/>
  </cols>
  <sheetData>
    <row r="1" spans="1:58" s="1" customFormat="1" ht="12" x14ac:dyDescent="0.25">
      <c r="A1" s="74" t="s">
        <v>0</v>
      </c>
      <c r="B1" s="74" t="s">
        <v>1</v>
      </c>
      <c r="C1" s="74" t="s">
        <v>2</v>
      </c>
      <c r="D1" s="67" t="s">
        <v>3</v>
      </c>
      <c r="E1" s="67"/>
      <c r="F1" s="67"/>
      <c r="G1" s="67"/>
      <c r="H1" s="67"/>
      <c r="I1" s="67"/>
      <c r="J1" s="67"/>
      <c r="K1" s="67"/>
      <c r="L1" s="67"/>
      <c r="M1" s="67" t="s">
        <v>4</v>
      </c>
      <c r="N1" s="68" t="s">
        <v>5</v>
      </c>
      <c r="O1" s="68"/>
      <c r="P1" s="56" t="s">
        <v>6</v>
      </c>
      <c r="Q1" s="57"/>
      <c r="R1" s="58"/>
      <c r="S1" s="58"/>
      <c r="T1" s="58"/>
      <c r="U1" s="59"/>
      <c r="V1" s="78" t="s">
        <v>4</v>
      </c>
      <c r="W1" s="52" t="s">
        <v>7</v>
      </c>
      <c r="X1" s="52"/>
      <c r="Y1" s="52"/>
      <c r="Z1" s="52"/>
      <c r="AA1" s="52"/>
      <c r="AB1" s="52"/>
      <c r="AC1" s="52" t="s">
        <v>4</v>
      </c>
      <c r="AD1" s="60" t="s">
        <v>8</v>
      </c>
      <c r="AE1" s="60"/>
      <c r="AF1" s="60"/>
      <c r="AG1" s="60"/>
      <c r="AH1" s="60"/>
      <c r="AI1" s="60"/>
      <c r="AJ1" s="60"/>
      <c r="AK1" s="60"/>
      <c r="AL1" s="60"/>
      <c r="AM1" s="60" t="s">
        <v>4</v>
      </c>
      <c r="AN1" s="84" t="s">
        <v>9</v>
      </c>
      <c r="AO1" s="85"/>
      <c r="AP1" s="85"/>
      <c r="AQ1" s="85"/>
      <c r="AR1" s="85"/>
      <c r="AS1" s="85"/>
      <c r="AT1" s="85"/>
      <c r="AU1" s="85"/>
      <c r="AV1" s="85"/>
      <c r="AW1" s="86"/>
      <c r="AX1" s="85"/>
      <c r="AY1" s="85"/>
      <c r="AZ1" s="85"/>
      <c r="BA1" s="85"/>
      <c r="BB1" s="87"/>
      <c r="BC1" s="101" t="s">
        <v>4</v>
      </c>
      <c r="BD1" s="102" t="s">
        <v>10</v>
      </c>
      <c r="BE1" s="93" t="s">
        <v>11</v>
      </c>
      <c r="BF1" s="96" t="s">
        <v>12</v>
      </c>
    </row>
    <row r="2" spans="1:58" s="1" customFormat="1" ht="12" x14ac:dyDescent="0.25">
      <c r="A2" s="74"/>
      <c r="B2" s="74"/>
      <c r="C2" s="74"/>
      <c r="D2" s="67" t="s">
        <v>13</v>
      </c>
      <c r="E2" s="67" t="s">
        <v>14</v>
      </c>
      <c r="F2" s="69"/>
      <c r="G2" s="69"/>
      <c r="H2" s="69"/>
      <c r="I2" s="69"/>
      <c r="J2" s="69"/>
      <c r="K2" s="70"/>
      <c r="L2" s="71"/>
      <c r="M2" s="53"/>
      <c r="N2" s="68" t="s">
        <v>15</v>
      </c>
      <c r="O2" s="68" t="s">
        <v>16</v>
      </c>
      <c r="P2" s="42" t="s">
        <v>17</v>
      </c>
      <c r="Q2" s="43"/>
      <c r="R2" s="44" t="s">
        <v>18</v>
      </c>
      <c r="S2" s="44"/>
      <c r="T2" s="44"/>
      <c r="U2" s="45"/>
      <c r="V2" s="53"/>
      <c r="W2" s="52" t="s">
        <v>19</v>
      </c>
      <c r="X2" s="52" t="s">
        <v>20</v>
      </c>
      <c r="Y2" s="52" t="s">
        <v>21</v>
      </c>
      <c r="Z2" s="49" t="s">
        <v>22</v>
      </c>
      <c r="AA2" s="49" t="s">
        <v>23</v>
      </c>
      <c r="AB2" s="52" t="s">
        <v>24</v>
      </c>
      <c r="AC2" s="53"/>
      <c r="AD2" s="46" t="s">
        <v>25</v>
      </c>
      <c r="AE2" s="47"/>
      <c r="AF2" s="47"/>
      <c r="AG2" s="48"/>
      <c r="AH2" s="47" t="s">
        <v>26</v>
      </c>
      <c r="AI2" s="47"/>
      <c r="AJ2" s="48"/>
      <c r="AK2" s="47" t="s">
        <v>27</v>
      </c>
      <c r="AL2" s="48"/>
      <c r="AM2" s="54"/>
      <c r="AN2" s="88" t="s">
        <v>28</v>
      </c>
      <c r="AO2" s="89"/>
      <c r="AP2" s="89"/>
      <c r="AQ2" s="89"/>
      <c r="AR2" s="89"/>
      <c r="AS2" s="89"/>
      <c r="AT2" s="81" t="s">
        <v>29</v>
      </c>
      <c r="AU2" s="89" t="s">
        <v>30</v>
      </c>
      <c r="AV2" s="89"/>
      <c r="AW2" s="90"/>
      <c r="AX2" s="89" t="s">
        <v>31</v>
      </c>
      <c r="AY2" s="89"/>
      <c r="AZ2" s="89"/>
      <c r="BA2" s="89"/>
      <c r="BB2" s="91"/>
      <c r="BC2" s="53"/>
      <c r="BD2" s="103"/>
      <c r="BE2" s="94"/>
      <c r="BF2" s="97"/>
    </row>
    <row r="3" spans="1:58" s="1" customFormat="1" ht="12" x14ac:dyDescent="0.25">
      <c r="A3" s="74"/>
      <c r="B3" s="74"/>
      <c r="C3" s="74"/>
      <c r="D3" s="67"/>
      <c r="E3" s="75" t="s">
        <v>32</v>
      </c>
      <c r="F3" s="72" t="s">
        <v>33</v>
      </c>
      <c r="G3" s="63" t="s">
        <v>34</v>
      </c>
      <c r="H3" s="63" t="s">
        <v>35</v>
      </c>
      <c r="I3" s="63" t="s">
        <v>36</v>
      </c>
      <c r="J3" s="63" t="s">
        <v>37</v>
      </c>
      <c r="K3" s="63" t="s">
        <v>38</v>
      </c>
      <c r="L3" s="65" t="s">
        <v>39</v>
      </c>
      <c r="M3" s="53"/>
      <c r="N3" s="68"/>
      <c r="O3" s="68"/>
      <c r="P3" s="61" t="s">
        <v>17</v>
      </c>
      <c r="Q3" s="61" t="s">
        <v>40</v>
      </c>
      <c r="R3" s="43" t="s">
        <v>41</v>
      </c>
      <c r="S3" s="77" t="s">
        <v>42</v>
      </c>
      <c r="T3" s="77" t="s">
        <v>43</v>
      </c>
      <c r="U3" s="77" t="s">
        <v>44</v>
      </c>
      <c r="V3" s="79"/>
      <c r="W3" s="52"/>
      <c r="X3" s="52"/>
      <c r="Y3" s="52"/>
      <c r="Z3" s="50"/>
      <c r="AA3" s="50"/>
      <c r="AB3" s="52"/>
      <c r="AC3" s="54"/>
      <c r="AD3" s="55" t="s">
        <v>45</v>
      </c>
      <c r="AE3" s="55" t="s">
        <v>46</v>
      </c>
      <c r="AF3" s="55" t="s">
        <v>47</v>
      </c>
      <c r="AG3" s="55" t="s">
        <v>48</v>
      </c>
      <c r="AH3" s="55" t="s">
        <v>49</v>
      </c>
      <c r="AI3" s="55" t="s">
        <v>50</v>
      </c>
      <c r="AJ3" s="55" t="s">
        <v>51</v>
      </c>
      <c r="AK3" s="55" t="s">
        <v>52</v>
      </c>
      <c r="AL3" s="55" t="s">
        <v>53</v>
      </c>
      <c r="AM3" s="80"/>
      <c r="AN3" s="81" t="s">
        <v>54</v>
      </c>
      <c r="AO3" s="82" t="s">
        <v>55</v>
      </c>
      <c r="AP3" s="81" t="s">
        <v>56</v>
      </c>
      <c r="AQ3" s="81" t="s">
        <v>57</v>
      </c>
      <c r="AR3" s="81" t="s">
        <v>58</v>
      </c>
      <c r="AS3" s="88" t="s">
        <v>59</v>
      </c>
      <c r="AT3" s="81"/>
      <c r="AU3" s="81" t="s">
        <v>60</v>
      </c>
      <c r="AV3" s="81" t="s">
        <v>61</v>
      </c>
      <c r="AW3" s="92" t="s">
        <v>62</v>
      </c>
      <c r="AX3" s="98" t="s">
        <v>63</v>
      </c>
      <c r="AY3" s="98"/>
      <c r="AZ3" s="81" t="s">
        <v>64</v>
      </c>
      <c r="BA3" s="81" t="s">
        <v>65</v>
      </c>
      <c r="BB3" s="99" t="s">
        <v>66</v>
      </c>
      <c r="BC3" s="53"/>
      <c r="BD3" s="103"/>
      <c r="BE3" s="94"/>
      <c r="BF3" s="97"/>
    </row>
    <row r="4" spans="1:58" s="1" customFormat="1" ht="17.25" customHeight="1" x14ac:dyDescent="0.25">
      <c r="A4" s="74"/>
      <c r="B4" s="74"/>
      <c r="C4" s="74"/>
      <c r="D4" s="53"/>
      <c r="E4" s="76"/>
      <c r="F4" s="73"/>
      <c r="G4" s="64"/>
      <c r="H4" s="64"/>
      <c r="I4" s="64"/>
      <c r="J4" s="64"/>
      <c r="K4" s="64"/>
      <c r="L4" s="66"/>
      <c r="M4" s="53"/>
      <c r="N4" s="53"/>
      <c r="O4" s="53"/>
      <c r="P4" s="62"/>
      <c r="Q4" s="62"/>
      <c r="R4" s="43"/>
      <c r="S4" s="77"/>
      <c r="T4" s="77"/>
      <c r="U4" s="77"/>
      <c r="V4" s="79"/>
      <c r="W4" s="53"/>
      <c r="X4" s="53"/>
      <c r="Y4" s="53"/>
      <c r="Z4" s="51"/>
      <c r="AA4" s="51"/>
      <c r="AB4" s="53"/>
      <c r="AC4" s="54"/>
      <c r="AD4" s="55"/>
      <c r="AE4" s="55"/>
      <c r="AF4" s="55"/>
      <c r="AG4" s="55"/>
      <c r="AH4" s="55"/>
      <c r="AI4" s="55"/>
      <c r="AJ4" s="55"/>
      <c r="AK4" s="55"/>
      <c r="AL4" s="55"/>
      <c r="AM4" s="80"/>
      <c r="AN4" s="81"/>
      <c r="AO4" s="83"/>
      <c r="AP4" s="81"/>
      <c r="AQ4" s="81"/>
      <c r="AR4" s="81"/>
      <c r="AS4" s="88"/>
      <c r="AT4" s="81"/>
      <c r="AU4" s="81"/>
      <c r="AV4" s="81"/>
      <c r="AW4" s="92"/>
      <c r="AX4" s="6" t="s">
        <v>67</v>
      </c>
      <c r="AY4" s="7" t="s">
        <v>68</v>
      </c>
      <c r="AZ4" s="81"/>
      <c r="BA4" s="81"/>
      <c r="BB4" s="100"/>
      <c r="BC4" s="53"/>
      <c r="BD4" s="104"/>
      <c r="BE4" s="95"/>
      <c r="BF4" s="97"/>
    </row>
    <row r="5" spans="1:58" s="4" customFormat="1" ht="12" x14ac:dyDescent="0.25">
      <c r="A5" s="4" t="s">
        <v>69</v>
      </c>
      <c r="B5" s="4" t="s">
        <v>70</v>
      </c>
      <c r="C5" s="4" t="s">
        <v>71</v>
      </c>
      <c r="D5" s="4">
        <v>5.671875</v>
      </c>
      <c r="E5" s="4" t="s">
        <v>72</v>
      </c>
      <c r="F5" s="4">
        <v>0.5</v>
      </c>
      <c r="H5" s="4">
        <v>0</v>
      </c>
      <c r="I5" s="4">
        <f t="shared" ref="I5:I65" si="0">F5+H5</f>
        <v>0.5</v>
      </c>
      <c r="L5" s="4">
        <f>I5+K5</f>
        <v>0.5</v>
      </c>
      <c r="M5" s="4">
        <f t="shared" ref="M5:M68" si="1">D5+L5</f>
        <v>6.171875</v>
      </c>
      <c r="N5" s="4">
        <v>1.7410000000000001</v>
      </c>
      <c r="O5" s="4">
        <f t="shared" ref="O5:O68" si="2">(N5*10+50)*0.6</f>
        <v>40.445999999999998</v>
      </c>
      <c r="P5" s="4">
        <v>98</v>
      </c>
      <c r="Q5" s="4">
        <f>(P5/100)*5</f>
        <v>4.9000000000000004</v>
      </c>
      <c r="S5" s="4">
        <v>0.09</v>
      </c>
      <c r="V5" s="4">
        <f>Q5+U5+S5</f>
        <v>4.99</v>
      </c>
      <c r="AC5" s="4">
        <f t="shared" ref="AC5:AC65" si="3">X5+Z5+AB5</f>
        <v>0</v>
      </c>
      <c r="AD5" s="4">
        <v>18</v>
      </c>
      <c r="AE5" s="4">
        <f>2*(AD5/20)</f>
        <v>1.8</v>
      </c>
      <c r="AG5" s="4">
        <f>AE5+AF5</f>
        <v>1.8</v>
      </c>
      <c r="AH5" s="4">
        <v>0</v>
      </c>
      <c r="AM5" s="4">
        <f>AG5+AH5+AJ5+AL5</f>
        <v>1.8</v>
      </c>
      <c r="AT5" s="4">
        <f t="shared" ref="AT5:AT68" si="4">AO5+AQ5+AS5</f>
        <v>0</v>
      </c>
      <c r="AW5" s="4">
        <v>0</v>
      </c>
      <c r="BB5" s="4">
        <v>0</v>
      </c>
      <c r="BC5" s="4">
        <f>AT5+AW5+BB5</f>
        <v>0</v>
      </c>
      <c r="BD5" s="4">
        <f t="shared" ref="BD5:BD68" si="5">M5+O5+V5+AC5+AM5+BC5</f>
        <v>53.407874999999997</v>
      </c>
      <c r="BE5" s="4">
        <f t="shared" ref="BE5:BE36" si="6">RANK(N5,$N$5:$N$70,0)</f>
        <v>58</v>
      </c>
      <c r="BF5" s="4">
        <f t="shared" ref="BF5:BF36" si="7">RANK(BD5,$BD$5:$BD$70)</f>
        <v>53</v>
      </c>
    </row>
    <row r="6" spans="1:58" s="4" customFormat="1" ht="12" x14ac:dyDescent="0.25">
      <c r="A6" s="4" t="s">
        <v>69</v>
      </c>
      <c r="B6" s="4" t="s">
        <v>73</v>
      </c>
      <c r="C6" s="4" t="s">
        <v>74</v>
      </c>
      <c r="D6" s="4">
        <v>5.6378906249999998</v>
      </c>
      <c r="E6" s="4" t="s">
        <v>72</v>
      </c>
      <c r="F6" s="4">
        <v>0.5</v>
      </c>
      <c r="H6" s="4">
        <v>0</v>
      </c>
      <c r="I6" s="4">
        <f t="shared" si="0"/>
        <v>0.5</v>
      </c>
      <c r="L6" s="4">
        <f t="shared" ref="L6:L37" si="8">I6+K6</f>
        <v>0.5</v>
      </c>
      <c r="M6" s="4">
        <f t="shared" si="1"/>
        <v>6.1378906249999998</v>
      </c>
      <c r="N6" s="4">
        <v>2.0419999999999998</v>
      </c>
      <c r="O6" s="4">
        <f t="shared" si="2"/>
        <v>42.252000000000002</v>
      </c>
      <c r="P6" s="4">
        <v>71</v>
      </c>
      <c r="Q6" s="4">
        <f t="shared" ref="Q6:Q37" si="9">(P6/100)*5</f>
        <v>3.55</v>
      </c>
      <c r="S6" s="4">
        <v>0.3</v>
      </c>
      <c r="V6" s="4">
        <f>Q6+U6+S6</f>
        <v>3.8499999999999996</v>
      </c>
      <c r="AC6" s="4">
        <f t="shared" si="3"/>
        <v>0</v>
      </c>
      <c r="AD6" s="4">
        <v>18</v>
      </c>
      <c r="AE6" s="4">
        <f t="shared" ref="AE6:AE37" si="10">2*(AD6/20)</f>
        <v>1.8</v>
      </c>
      <c r="AG6" s="4">
        <f t="shared" ref="AG6:AG37" si="11">AE6+AF6</f>
        <v>1.8</v>
      </c>
      <c r="AH6" s="4">
        <v>0</v>
      </c>
      <c r="AM6" s="4">
        <f t="shared" ref="AM6:AM37" si="12">AG6+AH6+AJ6+AL6</f>
        <v>1.8</v>
      </c>
      <c r="AT6" s="4">
        <f t="shared" si="4"/>
        <v>0</v>
      </c>
      <c r="AW6" s="4">
        <v>0</v>
      </c>
      <c r="BB6" s="4">
        <v>0</v>
      </c>
      <c r="BC6" s="4">
        <f t="shared" ref="BC6:BC37" si="13">AT6+AW6+BB6</f>
        <v>0</v>
      </c>
      <c r="BD6" s="4">
        <f t="shared" si="5"/>
        <v>54.039890624999998</v>
      </c>
      <c r="BE6" s="4">
        <f t="shared" si="6"/>
        <v>42</v>
      </c>
      <c r="BF6" s="4">
        <f t="shared" si="7"/>
        <v>49</v>
      </c>
    </row>
    <row r="7" spans="1:58" s="4" customFormat="1" ht="12" x14ac:dyDescent="0.25">
      <c r="A7" s="4" t="s">
        <v>69</v>
      </c>
      <c r="B7" s="4" t="s">
        <v>75</v>
      </c>
      <c r="C7" s="4" t="s">
        <v>76</v>
      </c>
      <c r="D7" s="4">
        <v>5.9283266129032199</v>
      </c>
      <c r="E7" s="4" t="s">
        <v>72</v>
      </c>
      <c r="F7" s="4">
        <v>0.5</v>
      </c>
      <c r="H7" s="4">
        <v>0</v>
      </c>
      <c r="I7" s="4">
        <f t="shared" si="0"/>
        <v>0.5</v>
      </c>
      <c r="L7" s="4">
        <f t="shared" si="8"/>
        <v>0.5</v>
      </c>
      <c r="M7" s="4">
        <f t="shared" si="1"/>
        <v>6.4283266129032199</v>
      </c>
      <c r="N7" s="4">
        <v>3.6789999999999998</v>
      </c>
      <c r="O7" s="4">
        <f t="shared" si="2"/>
        <v>52.073999999999991</v>
      </c>
      <c r="P7" s="4">
        <v>81.5</v>
      </c>
      <c r="Q7" s="4">
        <f t="shared" si="9"/>
        <v>4.0749999999999993</v>
      </c>
      <c r="S7" s="4">
        <v>0.9</v>
      </c>
      <c r="V7" s="4">
        <f>Q7+U7+S7</f>
        <v>4.9749999999999996</v>
      </c>
      <c r="AC7" s="4">
        <f t="shared" si="3"/>
        <v>0</v>
      </c>
      <c r="AD7" s="4">
        <v>20</v>
      </c>
      <c r="AE7" s="4">
        <f t="shared" si="10"/>
        <v>2</v>
      </c>
      <c r="AG7" s="4">
        <f t="shared" si="11"/>
        <v>2</v>
      </c>
      <c r="AH7" s="4">
        <v>0.44</v>
      </c>
      <c r="AK7" s="5" t="s">
        <v>77</v>
      </c>
      <c r="AL7" s="4">
        <v>0.5</v>
      </c>
      <c r="AM7" s="4">
        <f t="shared" si="12"/>
        <v>2.94</v>
      </c>
      <c r="AT7" s="4">
        <f t="shared" si="4"/>
        <v>0</v>
      </c>
      <c r="AW7" s="4">
        <v>0</v>
      </c>
      <c r="AX7" s="4" t="s">
        <v>78</v>
      </c>
      <c r="AY7" s="4" t="s">
        <v>79</v>
      </c>
      <c r="BB7" s="4">
        <v>1.25</v>
      </c>
      <c r="BC7" s="4">
        <f t="shared" si="13"/>
        <v>1.25</v>
      </c>
      <c r="BD7" s="4">
        <f t="shared" si="5"/>
        <v>67.66732661290321</v>
      </c>
      <c r="BE7" s="4">
        <f t="shared" si="6"/>
        <v>4</v>
      </c>
      <c r="BF7" s="4">
        <f t="shared" si="7"/>
        <v>6</v>
      </c>
    </row>
    <row r="8" spans="1:58" s="4" customFormat="1" ht="12" x14ac:dyDescent="0.25">
      <c r="A8" s="4" t="s">
        <v>69</v>
      </c>
      <c r="B8" s="4" t="s">
        <v>80</v>
      </c>
      <c r="C8" s="4" t="s">
        <v>81</v>
      </c>
      <c r="D8" s="4">
        <v>5.8772177419354898</v>
      </c>
      <c r="E8" s="4" t="s">
        <v>72</v>
      </c>
      <c r="F8" s="4">
        <v>0.5</v>
      </c>
      <c r="H8" s="4">
        <v>0</v>
      </c>
      <c r="I8" s="4">
        <f t="shared" si="0"/>
        <v>0.5</v>
      </c>
      <c r="L8" s="4">
        <f t="shared" si="8"/>
        <v>0.5</v>
      </c>
      <c r="M8" s="4">
        <f t="shared" si="1"/>
        <v>6.3772177419354898</v>
      </c>
      <c r="N8" s="4">
        <v>1.9870000000000001</v>
      </c>
      <c r="O8" s="4">
        <f t="shared" si="2"/>
        <v>41.922000000000004</v>
      </c>
      <c r="P8" s="4">
        <v>76.5</v>
      </c>
      <c r="Q8" s="4">
        <f t="shared" si="9"/>
        <v>3.8250000000000002</v>
      </c>
      <c r="S8" s="4">
        <v>0.255</v>
      </c>
      <c r="V8" s="4">
        <f>Q8+U8+S8</f>
        <v>4.08</v>
      </c>
      <c r="AC8" s="4">
        <f t="shared" si="3"/>
        <v>0</v>
      </c>
      <c r="AD8" s="4">
        <v>17</v>
      </c>
      <c r="AE8" s="4">
        <f t="shared" si="10"/>
        <v>1.7</v>
      </c>
      <c r="AG8" s="4">
        <f t="shared" si="11"/>
        <v>1.7</v>
      </c>
      <c r="AH8" s="4">
        <v>0</v>
      </c>
      <c r="AM8" s="4">
        <f t="shared" si="12"/>
        <v>1.7</v>
      </c>
      <c r="AT8" s="4">
        <f t="shared" si="4"/>
        <v>0</v>
      </c>
      <c r="AW8" s="4">
        <v>0</v>
      </c>
      <c r="BB8" s="4">
        <v>0</v>
      </c>
      <c r="BC8" s="4">
        <f t="shared" si="13"/>
        <v>0</v>
      </c>
      <c r="BD8" s="4">
        <f t="shared" si="5"/>
        <v>54.079217741935494</v>
      </c>
      <c r="BE8" s="4">
        <f t="shared" si="6"/>
        <v>45</v>
      </c>
      <c r="BF8" s="4">
        <f t="shared" si="7"/>
        <v>48</v>
      </c>
    </row>
    <row r="9" spans="1:58" s="4" customFormat="1" ht="12" x14ac:dyDescent="0.25">
      <c r="A9" s="4" t="s">
        <v>69</v>
      </c>
      <c r="B9" s="4" t="s">
        <v>82</v>
      </c>
      <c r="C9" s="4" t="s">
        <v>83</v>
      </c>
      <c r="D9" s="4">
        <v>5.8121975806451598</v>
      </c>
      <c r="E9" s="4" t="s">
        <v>72</v>
      </c>
      <c r="F9" s="4">
        <v>0.5</v>
      </c>
      <c r="H9" s="4">
        <v>0</v>
      </c>
      <c r="I9" s="4">
        <f t="shared" si="0"/>
        <v>0.5</v>
      </c>
      <c r="L9" s="4">
        <f t="shared" si="8"/>
        <v>0.5</v>
      </c>
      <c r="M9" s="4">
        <f t="shared" si="1"/>
        <v>6.3121975806451598</v>
      </c>
      <c r="N9" s="4">
        <v>2.3929999999999998</v>
      </c>
      <c r="O9" s="4">
        <f t="shared" si="2"/>
        <v>44.358000000000004</v>
      </c>
      <c r="P9" s="4">
        <v>75</v>
      </c>
      <c r="Q9" s="4">
        <f t="shared" si="9"/>
        <v>3.75</v>
      </c>
      <c r="S9" s="4">
        <v>0.16500000000000001</v>
      </c>
      <c r="V9" s="4">
        <f>Q9+U9+S9</f>
        <v>3.915</v>
      </c>
      <c r="AC9" s="4">
        <f t="shared" si="3"/>
        <v>0</v>
      </c>
      <c r="AD9" s="4">
        <v>10</v>
      </c>
      <c r="AE9" s="4">
        <f t="shared" si="10"/>
        <v>1</v>
      </c>
      <c r="AG9" s="4">
        <f t="shared" si="11"/>
        <v>1</v>
      </c>
      <c r="AH9" s="4">
        <v>2</v>
      </c>
      <c r="AM9" s="4">
        <f t="shared" si="12"/>
        <v>3</v>
      </c>
      <c r="AT9" s="4">
        <f t="shared" si="4"/>
        <v>0</v>
      </c>
      <c r="AW9" s="4">
        <v>0</v>
      </c>
      <c r="AX9" s="4" t="s">
        <v>84</v>
      </c>
      <c r="AY9" s="4" t="s">
        <v>84</v>
      </c>
      <c r="BB9" s="4">
        <v>1</v>
      </c>
      <c r="BC9" s="4">
        <f t="shared" si="13"/>
        <v>1</v>
      </c>
      <c r="BD9" s="4">
        <f t="shared" si="5"/>
        <v>58.585197580645165</v>
      </c>
      <c r="BE9" s="4">
        <f t="shared" si="6"/>
        <v>32</v>
      </c>
      <c r="BF9" s="4">
        <f t="shared" si="7"/>
        <v>26</v>
      </c>
    </row>
    <row r="10" spans="1:58" s="4" customFormat="1" ht="12" x14ac:dyDescent="0.25">
      <c r="A10" s="4" t="s">
        <v>69</v>
      </c>
      <c r="B10" s="4" t="s">
        <v>85</v>
      </c>
      <c r="C10" s="4" t="s">
        <v>86</v>
      </c>
      <c r="D10" s="4">
        <v>5.8173387096774203</v>
      </c>
      <c r="E10" s="4" t="s">
        <v>72</v>
      </c>
      <c r="F10" s="4">
        <v>0.5</v>
      </c>
      <c r="H10" s="4">
        <v>0</v>
      </c>
      <c r="I10" s="4">
        <f t="shared" si="0"/>
        <v>0.5</v>
      </c>
      <c r="L10" s="4">
        <f t="shared" si="8"/>
        <v>0.5</v>
      </c>
      <c r="M10" s="4">
        <f t="shared" si="1"/>
        <v>6.3173387096774203</v>
      </c>
      <c r="N10" s="4">
        <v>1.9219999999999999</v>
      </c>
      <c r="O10" s="4">
        <f t="shared" si="2"/>
        <v>41.531999999999996</v>
      </c>
      <c r="P10" s="4">
        <v>88</v>
      </c>
      <c r="Q10" s="4">
        <f t="shared" si="9"/>
        <v>4.4000000000000004</v>
      </c>
      <c r="R10" s="5" t="s">
        <v>87</v>
      </c>
      <c r="S10" s="4">
        <v>0.22500000000000001</v>
      </c>
      <c r="T10" s="5" t="s">
        <v>88</v>
      </c>
      <c r="U10" s="5" t="s">
        <v>89</v>
      </c>
      <c r="V10" s="4">
        <f>Q10+3</f>
        <v>7.4</v>
      </c>
      <c r="AC10" s="4">
        <f t="shared" si="3"/>
        <v>0</v>
      </c>
      <c r="AD10" s="4">
        <v>10</v>
      </c>
      <c r="AE10" s="4">
        <f t="shared" si="10"/>
        <v>1</v>
      </c>
      <c r="AG10" s="4">
        <f t="shared" si="11"/>
        <v>1</v>
      </c>
      <c r="AH10" s="4">
        <v>0.34</v>
      </c>
      <c r="AK10" s="4" t="s">
        <v>90</v>
      </c>
      <c r="AM10" s="4">
        <f t="shared" si="12"/>
        <v>1.34</v>
      </c>
      <c r="AT10" s="4">
        <f t="shared" si="4"/>
        <v>0</v>
      </c>
      <c r="AW10" s="4">
        <v>0</v>
      </c>
      <c r="AX10" s="4" t="s">
        <v>91</v>
      </c>
      <c r="AY10" s="4" t="s">
        <v>92</v>
      </c>
      <c r="BB10" s="4">
        <v>1</v>
      </c>
      <c r="BC10" s="4">
        <f t="shared" si="13"/>
        <v>1</v>
      </c>
      <c r="BD10" s="4">
        <f t="shared" si="5"/>
        <v>57.589338709677421</v>
      </c>
      <c r="BE10" s="4">
        <f t="shared" si="6"/>
        <v>51</v>
      </c>
      <c r="BF10" s="4">
        <f t="shared" si="7"/>
        <v>32</v>
      </c>
    </row>
    <row r="11" spans="1:58" s="4" customFormat="1" ht="12" x14ac:dyDescent="0.25">
      <c r="A11" s="4" t="s">
        <v>69</v>
      </c>
      <c r="B11" s="4" t="s">
        <v>93</v>
      </c>
      <c r="C11" s="4" t="s">
        <v>94</v>
      </c>
      <c r="D11" s="4">
        <v>5.8893145161290299</v>
      </c>
      <c r="E11" s="4" t="s">
        <v>72</v>
      </c>
      <c r="F11" s="4">
        <v>0.5</v>
      </c>
      <c r="H11" s="4">
        <v>0</v>
      </c>
      <c r="I11" s="4">
        <f t="shared" si="0"/>
        <v>0.5</v>
      </c>
      <c r="L11" s="4">
        <f t="shared" si="8"/>
        <v>0.5</v>
      </c>
      <c r="M11" s="4">
        <f t="shared" si="1"/>
        <v>6.3893145161290299</v>
      </c>
      <c r="N11" s="4">
        <v>2.5470000000000002</v>
      </c>
      <c r="O11" s="4">
        <f t="shared" si="2"/>
        <v>45.281999999999996</v>
      </c>
      <c r="P11" s="4">
        <v>78.5</v>
      </c>
      <c r="Q11" s="4">
        <f t="shared" si="9"/>
        <v>3.9250000000000003</v>
      </c>
      <c r="S11" s="4">
        <v>0.36</v>
      </c>
      <c r="T11" s="4" t="s">
        <v>95</v>
      </c>
      <c r="U11" s="4">
        <v>0.7</v>
      </c>
      <c r="V11" s="4">
        <f>Q11+U11+S11</f>
        <v>4.9850000000000003</v>
      </c>
      <c r="AC11" s="4">
        <f t="shared" si="3"/>
        <v>0</v>
      </c>
      <c r="AD11" s="4">
        <v>18</v>
      </c>
      <c r="AE11" s="4">
        <f t="shared" si="10"/>
        <v>1.8</v>
      </c>
      <c r="AG11" s="4">
        <f t="shared" si="11"/>
        <v>1.8</v>
      </c>
      <c r="AH11" s="4">
        <v>1.84</v>
      </c>
      <c r="AK11" s="5" t="s">
        <v>77</v>
      </c>
      <c r="AL11" s="4">
        <v>0.5</v>
      </c>
      <c r="AM11" s="4">
        <f t="shared" si="12"/>
        <v>4.1400000000000006</v>
      </c>
      <c r="AT11" s="4">
        <f t="shared" si="4"/>
        <v>0</v>
      </c>
      <c r="AW11" s="4">
        <v>0</v>
      </c>
      <c r="AX11" s="4" t="s">
        <v>96</v>
      </c>
      <c r="AY11" s="4" t="s">
        <v>97</v>
      </c>
      <c r="BB11" s="4">
        <v>1.6</v>
      </c>
      <c r="BC11" s="4">
        <f t="shared" si="13"/>
        <v>1.6</v>
      </c>
      <c r="BD11" s="4">
        <f t="shared" si="5"/>
        <v>62.396314516129031</v>
      </c>
      <c r="BE11" s="4">
        <f t="shared" si="6"/>
        <v>28</v>
      </c>
      <c r="BF11" s="4">
        <f t="shared" si="7"/>
        <v>19</v>
      </c>
    </row>
    <row r="12" spans="1:58" s="4" customFormat="1" ht="12" x14ac:dyDescent="0.25">
      <c r="A12" s="4" t="s">
        <v>69</v>
      </c>
      <c r="B12" s="4" t="s">
        <v>98</v>
      </c>
      <c r="C12" s="4" t="s">
        <v>99</v>
      </c>
      <c r="D12" s="4">
        <v>5.9138104838709697</v>
      </c>
      <c r="E12" s="4" t="s">
        <v>72</v>
      </c>
      <c r="F12" s="4">
        <v>0.5</v>
      </c>
      <c r="H12" s="4">
        <v>0</v>
      </c>
      <c r="I12" s="4">
        <f t="shared" si="0"/>
        <v>0.5</v>
      </c>
      <c r="L12" s="4">
        <f t="shared" si="8"/>
        <v>0.5</v>
      </c>
      <c r="M12" s="4">
        <f t="shared" si="1"/>
        <v>6.4138104838709697</v>
      </c>
      <c r="N12" s="4">
        <v>2.5670000000000002</v>
      </c>
      <c r="O12" s="4">
        <f t="shared" si="2"/>
        <v>45.402000000000001</v>
      </c>
      <c r="P12" s="4">
        <v>66.5</v>
      </c>
      <c r="Q12" s="4">
        <f t="shared" si="9"/>
        <v>3.3250000000000002</v>
      </c>
      <c r="S12" s="4">
        <v>0.22500000000000001</v>
      </c>
      <c r="V12" s="4">
        <f t="shared" ref="V12:V43" si="14">Q12+U12+S12</f>
        <v>3.5500000000000003</v>
      </c>
      <c r="AC12" s="4">
        <f t="shared" si="3"/>
        <v>0</v>
      </c>
      <c r="AD12" s="4">
        <v>14</v>
      </c>
      <c r="AE12" s="4">
        <f t="shared" si="10"/>
        <v>1.4</v>
      </c>
      <c r="AG12" s="4">
        <f t="shared" si="11"/>
        <v>1.4</v>
      </c>
      <c r="AH12" s="4">
        <v>0</v>
      </c>
      <c r="AM12" s="4">
        <f t="shared" si="12"/>
        <v>1.4</v>
      </c>
      <c r="AT12" s="4">
        <f t="shared" si="4"/>
        <v>0</v>
      </c>
      <c r="AW12" s="4">
        <v>0</v>
      </c>
      <c r="AX12" s="4" t="s">
        <v>100</v>
      </c>
      <c r="AY12" s="4" t="s">
        <v>101</v>
      </c>
      <c r="BB12" s="4">
        <v>1.25</v>
      </c>
      <c r="BC12" s="4">
        <f t="shared" si="13"/>
        <v>1.25</v>
      </c>
      <c r="BD12" s="4">
        <f t="shared" si="5"/>
        <v>58.015810483870965</v>
      </c>
      <c r="BE12" s="4">
        <f t="shared" si="6"/>
        <v>26</v>
      </c>
      <c r="BF12" s="4">
        <f t="shared" si="7"/>
        <v>31</v>
      </c>
    </row>
    <row r="13" spans="1:58" s="4" customFormat="1" ht="12" x14ac:dyDescent="0.25">
      <c r="A13" s="4" t="s">
        <v>69</v>
      </c>
      <c r="B13" s="4" t="s">
        <v>102</v>
      </c>
      <c r="C13" s="4" t="s">
        <v>103</v>
      </c>
      <c r="D13" s="4">
        <v>5.6767137096774203</v>
      </c>
      <c r="E13" s="4" t="s">
        <v>72</v>
      </c>
      <c r="F13" s="4">
        <v>0.5</v>
      </c>
      <c r="H13" s="4">
        <v>0</v>
      </c>
      <c r="I13" s="4">
        <f t="shared" si="0"/>
        <v>0.5</v>
      </c>
      <c r="L13" s="4">
        <f t="shared" si="8"/>
        <v>0.5</v>
      </c>
      <c r="M13" s="4">
        <f t="shared" si="1"/>
        <v>6.1767137096774203</v>
      </c>
      <c r="N13" s="4">
        <v>1.5189999999999999</v>
      </c>
      <c r="O13" s="4">
        <f t="shared" si="2"/>
        <v>39.113999999999997</v>
      </c>
      <c r="P13" s="4">
        <v>65</v>
      </c>
      <c r="Q13" s="4">
        <f t="shared" si="9"/>
        <v>3.25</v>
      </c>
      <c r="S13" s="4">
        <v>1.4999999999999999E-2</v>
      </c>
      <c r="V13" s="4">
        <f t="shared" si="14"/>
        <v>3.2650000000000001</v>
      </c>
      <c r="AC13" s="4">
        <f t="shared" si="3"/>
        <v>0</v>
      </c>
      <c r="AD13" s="4">
        <v>20</v>
      </c>
      <c r="AE13" s="4">
        <f t="shared" si="10"/>
        <v>2</v>
      </c>
      <c r="AG13" s="4">
        <f t="shared" si="11"/>
        <v>2</v>
      </c>
      <c r="AH13" s="4">
        <v>2</v>
      </c>
      <c r="AM13" s="4">
        <f t="shared" si="12"/>
        <v>4</v>
      </c>
      <c r="AT13" s="4">
        <f t="shared" si="4"/>
        <v>0</v>
      </c>
      <c r="AW13" s="4">
        <v>0</v>
      </c>
      <c r="BB13" s="4">
        <v>0</v>
      </c>
      <c r="BC13" s="4">
        <f t="shared" si="13"/>
        <v>0</v>
      </c>
      <c r="BD13" s="4">
        <f t="shared" si="5"/>
        <v>52.55571370967742</v>
      </c>
      <c r="BE13" s="4">
        <f t="shared" si="6"/>
        <v>61</v>
      </c>
      <c r="BF13" s="4">
        <f t="shared" si="7"/>
        <v>55</v>
      </c>
    </row>
    <row r="14" spans="1:58" s="4" customFormat="1" ht="12" x14ac:dyDescent="0.25">
      <c r="A14" s="4" t="s">
        <v>69</v>
      </c>
      <c r="B14" s="4" t="s">
        <v>104</v>
      </c>
      <c r="C14" s="4" t="s">
        <v>105</v>
      </c>
      <c r="D14" s="4">
        <v>0</v>
      </c>
      <c r="E14" s="4" t="s">
        <v>72</v>
      </c>
      <c r="F14" s="4">
        <v>0.5</v>
      </c>
      <c r="H14" s="4">
        <v>0</v>
      </c>
      <c r="I14" s="4">
        <f t="shared" si="0"/>
        <v>0.5</v>
      </c>
      <c r="L14" s="4">
        <f t="shared" si="8"/>
        <v>0.5</v>
      </c>
      <c r="M14" s="4">
        <f t="shared" si="1"/>
        <v>0.5</v>
      </c>
      <c r="N14" s="4">
        <v>0.82899999999999996</v>
      </c>
      <c r="O14" s="4">
        <f t="shared" si="2"/>
        <v>34.973999999999997</v>
      </c>
      <c r="P14" s="4">
        <v>65</v>
      </c>
      <c r="Q14" s="4">
        <f t="shared" si="9"/>
        <v>3.25</v>
      </c>
      <c r="S14" s="4">
        <v>0</v>
      </c>
      <c r="V14" s="4">
        <f t="shared" si="14"/>
        <v>3.25</v>
      </c>
      <c r="AC14" s="4">
        <f t="shared" si="3"/>
        <v>0</v>
      </c>
      <c r="AD14" s="4">
        <v>20</v>
      </c>
      <c r="AE14" s="4">
        <f t="shared" si="10"/>
        <v>2</v>
      </c>
      <c r="AG14" s="4">
        <f t="shared" si="11"/>
        <v>2</v>
      </c>
      <c r="AH14" s="4">
        <v>0</v>
      </c>
      <c r="AM14" s="4">
        <f t="shared" si="12"/>
        <v>2</v>
      </c>
      <c r="AT14" s="4">
        <f t="shared" si="4"/>
        <v>0</v>
      </c>
      <c r="AW14" s="4">
        <v>0</v>
      </c>
      <c r="AX14" s="4" t="s">
        <v>106</v>
      </c>
      <c r="BB14" s="4">
        <v>0.5</v>
      </c>
      <c r="BC14" s="4">
        <f t="shared" si="13"/>
        <v>0.5</v>
      </c>
      <c r="BD14" s="4">
        <f t="shared" si="5"/>
        <v>41.223999999999997</v>
      </c>
      <c r="BE14" s="4">
        <f t="shared" si="6"/>
        <v>66</v>
      </c>
      <c r="BF14" s="4">
        <f t="shared" si="7"/>
        <v>66</v>
      </c>
    </row>
    <row r="15" spans="1:58" s="4" customFormat="1" ht="12" x14ac:dyDescent="0.25">
      <c r="A15" s="4" t="s">
        <v>69</v>
      </c>
      <c r="B15" s="4" t="s">
        <v>107</v>
      </c>
      <c r="C15" s="4" t="s">
        <v>108</v>
      </c>
      <c r="D15" s="4">
        <v>5.8013104838709699</v>
      </c>
      <c r="E15" s="4" t="s">
        <v>72</v>
      </c>
      <c r="F15" s="4">
        <v>0.5</v>
      </c>
      <c r="H15" s="4">
        <v>0</v>
      </c>
      <c r="I15" s="4">
        <f t="shared" si="0"/>
        <v>0.5</v>
      </c>
      <c r="L15" s="4">
        <f t="shared" si="8"/>
        <v>0.5</v>
      </c>
      <c r="M15" s="4">
        <f t="shared" si="1"/>
        <v>6.3013104838709699</v>
      </c>
      <c r="N15" s="4">
        <v>1.738</v>
      </c>
      <c r="O15" s="4">
        <f t="shared" si="2"/>
        <v>40.427999999999997</v>
      </c>
      <c r="P15" s="4">
        <v>62</v>
      </c>
      <c r="Q15" s="4">
        <f t="shared" si="9"/>
        <v>3.1</v>
      </c>
      <c r="S15" s="4">
        <v>0.375</v>
      </c>
      <c r="V15" s="4">
        <f t="shared" si="14"/>
        <v>3.4750000000000001</v>
      </c>
      <c r="AC15" s="4">
        <f t="shared" si="3"/>
        <v>0</v>
      </c>
      <c r="AD15" s="4">
        <v>20</v>
      </c>
      <c r="AE15" s="4">
        <f t="shared" si="10"/>
        <v>2</v>
      </c>
      <c r="AG15" s="4">
        <f t="shared" si="11"/>
        <v>2</v>
      </c>
      <c r="AH15" s="4">
        <v>0</v>
      </c>
      <c r="AM15" s="4">
        <f t="shared" si="12"/>
        <v>2</v>
      </c>
      <c r="AT15" s="4">
        <f t="shared" si="4"/>
        <v>0</v>
      </c>
      <c r="AW15" s="4">
        <v>0</v>
      </c>
      <c r="BB15" s="4">
        <v>0</v>
      </c>
      <c r="BC15" s="4">
        <f t="shared" si="13"/>
        <v>0</v>
      </c>
      <c r="BD15" s="4">
        <f t="shared" si="5"/>
        <v>52.20431048387097</v>
      </c>
      <c r="BE15" s="4">
        <f t="shared" si="6"/>
        <v>59</v>
      </c>
      <c r="BF15" s="4">
        <f t="shared" si="7"/>
        <v>56</v>
      </c>
    </row>
    <row r="16" spans="1:58" s="4" customFormat="1" ht="12" x14ac:dyDescent="0.25">
      <c r="A16" s="4" t="s">
        <v>69</v>
      </c>
      <c r="B16" s="4" t="s">
        <v>109</v>
      </c>
      <c r="C16" s="4" t="s">
        <v>110</v>
      </c>
      <c r="D16" s="4">
        <v>5.2974798387096804</v>
      </c>
      <c r="E16" s="4" t="s">
        <v>72</v>
      </c>
      <c r="F16" s="4">
        <v>0.5</v>
      </c>
      <c r="H16" s="4">
        <v>0</v>
      </c>
      <c r="I16" s="4">
        <f t="shared" si="0"/>
        <v>0.5</v>
      </c>
      <c r="L16" s="4">
        <f t="shared" si="8"/>
        <v>0.5</v>
      </c>
      <c r="M16" s="4">
        <f t="shared" si="1"/>
        <v>5.7974798387096804</v>
      </c>
      <c r="N16" s="4">
        <v>1.1559999999999999</v>
      </c>
      <c r="O16" s="4">
        <f t="shared" si="2"/>
        <v>36.936</v>
      </c>
      <c r="P16" s="4">
        <v>66.5</v>
      </c>
      <c r="Q16" s="4">
        <f t="shared" si="9"/>
        <v>3.3250000000000002</v>
      </c>
      <c r="S16" s="4">
        <v>0.33</v>
      </c>
      <c r="V16" s="4">
        <f t="shared" si="14"/>
        <v>3.6550000000000002</v>
      </c>
      <c r="AC16" s="4">
        <f t="shared" si="3"/>
        <v>0</v>
      </c>
      <c r="AD16" s="4">
        <v>14</v>
      </c>
      <c r="AE16" s="4">
        <f t="shared" si="10"/>
        <v>1.4</v>
      </c>
      <c r="AG16" s="4">
        <f t="shared" si="11"/>
        <v>1.4</v>
      </c>
      <c r="AH16" s="4">
        <v>0.64</v>
      </c>
      <c r="AM16" s="4">
        <f t="shared" si="12"/>
        <v>2.04</v>
      </c>
      <c r="AT16" s="4">
        <f t="shared" si="4"/>
        <v>0</v>
      </c>
      <c r="AW16" s="4">
        <v>0</v>
      </c>
      <c r="BB16" s="4">
        <v>0</v>
      </c>
      <c r="BC16" s="4">
        <f t="shared" si="13"/>
        <v>0</v>
      </c>
      <c r="BD16" s="4">
        <f t="shared" si="5"/>
        <v>48.428479838709684</v>
      </c>
      <c r="BE16" s="4">
        <f t="shared" si="6"/>
        <v>63</v>
      </c>
      <c r="BF16" s="4">
        <f t="shared" si="7"/>
        <v>64</v>
      </c>
    </row>
    <row r="17" spans="1:58" s="4" customFormat="1" ht="12" x14ac:dyDescent="0.25">
      <c r="A17" s="4" t="s">
        <v>69</v>
      </c>
      <c r="B17" s="4" t="s">
        <v>111</v>
      </c>
      <c r="C17" s="4" t="s">
        <v>112</v>
      </c>
      <c r="D17" s="4">
        <v>5.3782258064516197</v>
      </c>
      <c r="E17" s="4" t="s">
        <v>72</v>
      </c>
      <c r="F17" s="4">
        <v>0.5</v>
      </c>
      <c r="H17" s="4">
        <v>0</v>
      </c>
      <c r="I17" s="4">
        <f t="shared" si="0"/>
        <v>0.5</v>
      </c>
      <c r="L17" s="4">
        <f t="shared" si="8"/>
        <v>0.5</v>
      </c>
      <c r="M17" s="4">
        <f t="shared" si="1"/>
        <v>5.8782258064516197</v>
      </c>
      <c r="N17" s="4">
        <v>2.3769999999999998</v>
      </c>
      <c r="O17" s="4">
        <f t="shared" si="2"/>
        <v>44.261999999999993</v>
      </c>
      <c r="P17" s="4">
        <v>81</v>
      </c>
      <c r="Q17" s="4">
        <f t="shared" si="9"/>
        <v>4.0500000000000007</v>
      </c>
      <c r="S17" s="4">
        <v>7.4999999999999997E-2</v>
      </c>
      <c r="V17" s="4">
        <f t="shared" si="14"/>
        <v>4.1250000000000009</v>
      </c>
      <c r="AC17" s="4">
        <f t="shared" si="3"/>
        <v>0</v>
      </c>
      <c r="AD17" s="4">
        <v>19</v>
      </c>
      <c r="AE17" s="4">
        <f t="shared" si="10"/>
        <v>1.9</v>
      </c>
      <c r="AG17" s="4">
        <f t="shared" si="11"/>
        <v>1.9</v>
      </c>
      <c r="AH17" s="4">
        <v>0</v>
      </c>
      <c r="AM17" s="4">
        <f t="shared" si="12"/>
        <v>1.9</v>
      </c>
      <c r="AT17" s="4">
        <f t="shared" si="4"/>
        <v>0</v>
      </c>
      <c r="AW17" s="4">
        <v>0</v>
      </c>
      <c r="BB17" s="4">
        <v>0</v>
      </c>
      <c r="BC17" s="4">
        <f t="shared" si="13"/>
        <v>0</v>
      </c>
      <c r="BD17" s="4">
        <f t="shared" si="5"/>
        <v>56.165225806451609</v>
      </c>
      <c r="BE17" s="4">
        <f t="shared" si="6"/>
        <v>33</v>
      </c>
      <c r="BF17" s="4">
        <f t="shared" si="7"/>
        <v>41</v>
      </c>
    </row>
    <row r="18" spans="1:58" s="4" customFormat="1" ht="12" x14ac:dyDescent="0.25">
      <c r="A18" s="4" t="s">
        <v>69</v>
      </c>
      <c r="B18" s="4" t="s">
        <v>113</v>
      </c>
      <c r="C18" s="4" t="s">
        <v>114</v>
      </c>
      <c r="D18" s="4">
        <v>5.8636088709677399</v>
      </c>
      <c r="E18" s="4" t="s">
        <v>72</v>
      </c>
      <c r="F18" s="4">
        <v>0.5</v>
      </c>
      <c r="H18" s="4">
        <v>0</v>
      </c>
      <c r="I18" s="4">
        <f t="shared" si="0"/>
        <v>0.5</v>
      </c>
      <c r="L18" s="4">
        <f t="shared" si="8"/>
        <v>0.5</v>
      </c>
      <c r="M18" s="4">
        <f t="shared" si="1"/>
        <v>6.3636088709677399</v>
      </c>
      <c r="N18" s="4">
        <v>2.6829999999999998</v>
      </c>
      <c r="O18" s="4">
        <f t="shared" si="2"/>
        <v>46.097999999999999</v>
      </c>
      <c r="P18" s="4">
        <v>71.5</v>
      </c>
      <c r="Q18" s="4">
        <f t="shared" si="9"/>
        <v>3.5749999999999997</v>
      </c>
      <c r="S18" s="4">
        <v>0.39</v>
      </c>
      <c r="V18" s="4">
        <f t="shared" si="14"/>
        <v>3.9649999999999999</v>
      </c>
      <c r="AC18" s="4">
        <f t="shared" si="3"/>
        <v>0</v>
      </c>
      <c r="AD18" s="4">
        <v>12</v>
      </c>
      <c r="AE18" s="4">
        <f t="shared" si="10"/>
        <v>1.2</v>
      </c>
      <c r="AG18" s="4">
        <f t="shared" si="11"/>
        <v>1.2</v>
      </c>
      <c r="AH18" s="4">
        <v>0.5</v>
      </c>
      <c r="AM18" s="4">
        <f t="shared" si="12"/>
        <v>1.7</v>
      </c>
      <c r="AT18" s="4">
        <f t="shared" si="4"/>
        <v>0</v>
      </c>
      <c r="AW18" s="4">
        <v>0</v>
      </c>
      <c r="BB18" s="4">
        <v>0</v>
      </c>
      <c r="BC18" s="4">
        <f t="shared" si="13"/>
        <v>0</v>
      </c>
      <c r="BD18" s="4">
        <f t="shared" si="5"/>
        <v>58.126608870967743</v>
      </c>
      <c r="BE18" s="4">
        <f t="shared" si="6"/>
        <v>23</v>
      </c>
      <c r="BF18" s="4">
        <f t="shared" si="7"/>
        <v>29</v>
      </c>
    </row>
    <row r="19" spans="1:58" s="4" customFormat="1" ht="12" x14ac:dyDescent="0.25">
      <c r="A19" s="4" t="s">
        <v>69</v>
      </c>
      <c r="B19" s="4" t="s">
        <v>115</v>
      </c>
      <c r="C19" s="4" t="s">
        <v>116</v>
      </c>
      <c r="D19" s="4">
        <v>5.8551411290322601</v>
      </c>
      <c r="E19" s="4" t="s">
        <v>72</v>
      </c>
      <c r="F19" s="4">
        <v>0.5</v>
      </c>
      <c r="H19" s="4">
        <v>0</v>
      </c>
      <c r="I19" s="4">
        <f t="shared" si="0"/>
        <v>0.5</v>
      </c>
      <c r="L19" s="4">
        <f t="shared" si="8"/>
        <v>0.5</v>
      </c>
      <c r="M19" s="4">
        <f t="shared" si="1"/>
        <v>6.3551411290322601</v>
      </c>
      <c r="N19" s="4">
        <v>2.1760000000000002</v>
      </c>
      <c r="O19" s="4">
        <f t="shared" si="2"/>
        <v>43.056000000000004</v>
      </c>
      <c r="P19" s="4">
        <v>71.5</v>
      </c>
      <c r="Q19" s="4">
        <f t="shared" si="9"/>
        <v>3.5749999999999997</v>
      </c>
      <c r="S19" s="4">
        <v>0.56999999999999995</v>
      </c>
      <c r="V19" s="4">
        <f t="shared" si="14"/>
        <v>4.1449999999999996</v>
      </c>
      <c r="AC19" s="4">
        <f t="shared" si="3"/>
        <v>0</v>
      </c>
      <c r="AD19" s="4">
        <v>18</v>
      </c>
      <c r="AE19" s="4">
        <f t="shared" si="10"/>
        <v>1.8</v>
      </c>
      <c r="AG19" s="4">
        <f t="shared" si="11"/>
        <v>1.8</v>
      </c>
      <c r="AH19" s="4">
        <v>0.16</v>
      </c>
      <c r="AM19" s="4">
        <f t="shared" si="12"/>
        <v>1.96</v>
      </c>
      <c r="AT19" s="4">
        <f t="shared" si="4"/>
        <v>0</v>
      </c>
      <c r="AW19" s="4">
        <v>0</v>
      </c>
      <c r="AX19" s="4" t="s">
        <v>117</v>
      </c>
      <c r="BB19" s="4">
        <v>1</v>
      </c>
      <c r="BC19" s="4">
        <f t="shared" si="13"/>
        <v>1</v>
      </c>
      <c r="BD19" s="4">
        <f t="shared" si="5"/>
        <v>56.51614112903227</v>
      </c>
      <c r="BE19" s="4">
        <f t="shared" si="6"/>
        <v>38</v>
      </c>
      <c r="BF19" s="4">
        <f t="shared" si="7"/>
        <v>37</v>
      </c>
    </row>
    <row r="20" spans="1:58" s="4" customFormat="1" ht="12" x14ac:dyDescent="0.25">
      <c r="A20" s="4" t="s">
        <v>69</v>
      </c>
      <c r="B20" s="4" t="s">
        <v>118</v>
      </c>
      <c r="C20" s="4" t="s">
        <v>119</v>
      </c>
      <c r="D20" s="4">
        <v>5.9661290322580696</v>
      </c>
      <c r="E20" s="4" t="s">
        <v>72</v>
      </c>
      <c r="F20" s="4">
        <v>0.5</v>
      </c>
      <c r="H20" s="4">
        <v>0</v>
      </c>
      <c r="I20" s="4">
        <f t="shared" si="0"/>
        <v>0.5</v>
      </c>
      <c r="L20" s="4">
        <f t="shared" si="8"/>
        <v>0.5</v>
      </c>
      <c r="M20" s="4">
        <f t="shared" si="1"/>
        <v>6.4661290322580696</v>
      </c>
      <c r="N20" s="4">
        <v>3.306</v>
      </c>
      <c r="O20" s="4">
        <f t="shared" si="2"/>
        <v>49.835999999999999</v>
      </c>
      <c r="P20" s="4">
        <v>89.5</v>
      </c>
      <c r="Q20" s="4">
        <f t="shared" si="9"/>
        <v>4.4749999999999996</v>
      </c>
      <c r="S20" s="4">
        <v>0.9</v>
      </c>
      <c r="V20" s="4">
        <f t="shared" si="14"/>
        <v>5.375</v>
      </c>
      <c r="W20" s="5" t="s">
        <v>120</v>
      </c>
      <c r="X20" s="4">
        <v>0.3</v>
      </c>
      <c r="AC20" s="4">
        <f t="shared" si="3"/>
        <v>0.3</v>
      </c>
      <c r="AD20" s="4">
        <v>20</v>
      </c>
      <c r="AE20" s="4">
        <f t="shared" si="10"/>
        <v>2</v>
      </c>
      <c r="AG20" s="4">
        <f t="shared" si="11"/>
        <v>2</v>
      </c>
      <c r="AH20" s="4">
        <v>1.62</v>
      </c>
      <c r="AM20" s="4">
        <f t="shared" si="12"/>
        <v>3.62</v>
      </c>
      <c r="AN20" s="4" t="s">
        <v>121</v>
      </c>
      <c r="AO20" s="4">
        <v>0.6</v>
      </c>
      <c r="AT20" s="4">
        <f t="shared" si="4"/>
        <v>0.6</v>
      </c>
      <c r="AW20" s="4">
        <v>0</v>
      </c>
      <c r="AX20" s="4" t="s">
        <v>122</v>
      </c>
      <c r="AY20" s="4" t="s">
        <v>123</v>
      </c>
      <c r="AZ20" s="4" t="s">
        <v>124</v>
      </c>
      <c r="BB20" s="4">
        <v>2.7</v>
      </c>
      <c r="BC20" s="4">
        <f t="shared" si="13"/>
        <v>3.3000000000000003</v>
      </c>
      <c r="BD20" s="4">
        <f t="shared" si="5"/>
        <v>68.897129032258064</v>
      </c>
      <c r="BE20" s="4">
        <f t="shared" si="6"/>
        <v>9</v>
      </c>
      <c r="BF20" s="4">
        <f t="shared" si="7"/>
        <v>4</v>
      </c>
    </row>
    <row r="21" spans="1:58" s="4" customFormat="1" ht="12" x14ac:dyDescent="0.25">
      <c r="A21" s="4" t="s">
        <v>69</v>
      </c>
      <c r="B21" s="4" t="s">
        <v>125</v>
      </c>
      <c r="C21" s="4" t="s">
        <v>126</v>
      </c>
      <c r="D21" s="4">
        <v>5.8832661290322603</v>
      </c>
      <c r="E21" s="4" t="s">
        <v>72</v>
      </c>
      <c r="F21" s="4">
        <v>0.5</v>
      </c>
      <c r="H21" s="4">
        <v>0</v>
      </c>
      <c r="I21" s="4">
        <f t="shared" si="0"/>
        <v>0.5</v>
      </c>
      <c r="J21" s="5" t="s">
        <v>127</v>
      </c>
      <c r="K21" s="4">
        <v>0.35</v>
      </c>
      <c r="L21" s="4">
        <f t="shared" si="8"/>
        <v>0.85</v>
      </c>
      <c r="M21" s="4">
        <f t="shared" si="1"/>
        <v>6.73326612903226</v>
      </c>
      <c r="N21" s="4">
        <v>3.242</v>
      </c>
      <c r="O21" s="4">
        <f t="shared" si="2"/>
        <v>49.451999999999998</v>
      </c>
      <c r="P21" s="4">
        <v>88</v>
      </c>
      <c r="Q21" s="4">
        <f t="shared" si="9"/>
        <v>4.4000000000000004</v>
      </c>
      <c r="S21" s="4">
        <v>0.9</v>
      </c>
      <c r="V21" s="4">
        <f t="shared" si="14"/>
        <v>5.3000000000000007</v>
      </c>
      <c r="W21" s="5" t="s">
        <v>128</v>
      </c>
      <c r="X21" s="4">
        <v>1.1000000000000001</v>
      </c>
      <c r="AA21" s="5" t="s">
        <v>129</v>
      </c>
      <c r="AB21" s="4">
        <v>0.5</v>
      </c>
      <c r="AC21" s="4">
        <f t="shared" si="3"/>
        <v>1.6</v>
      </c>
      <c r="AD21" s="4">
        <v>15</v>
      </c>
      <c r="AE21" s="4">
        <f t="shared" si="10"/>
        <v>1.5</v>
      </c>
      <c r="AG21" s="4">
        <f t="shared" si="11"/>
        <v>1.5</v>
      </c>
      <c r="AH21" s="4">
        <v>1.98</v>
      </c>
      <c r="AK21" s="5" t="s">
        <v>130</v>
      </c>
      <c r="AL21" s="4">
        <v>0.2</v>
      </c>
      <c r="AM21" s="4">
        <f t="shared" si="12"/>
        <v>3.68</v>
      </c>
      <c r="AT21" s="4">
        <f t="shared" si="4"/>
        <v>0</v>
      </c>
      <c r="AU21" s="4" t="s">
        <v>131</v>
      </c>
      <c r="AW21" s="4">
        <v>0.15</v>
      </c>
      <c r="AX21" s="5" t="s">
        <v>132</v>
      </c>
      <c r="AY21" s="5" t="s">
        <v>133</v>
      </c>
      <c r="AZ21" s="4" t="s">
        <v>134</v>
      </c>
      <c r="BB21" s="4">
        <v>2.15</v>
      </c>
      <c r="BC21" s="4">
        <f t="shared" si="13"/>
        <v>2.2999999999999998</v>
      </c>
      <c r="BD21" s="4">
        <f t="shared" si="5"/>
        <v>69.065266129032253</v>
      </c>
      <c r="BE21" s="4">
        <f t="shared" si="6"/>
        <v>12</v>
      </c>
      <c r="BF21" s="4">
        <f t="shared" si="7"/>
        <v>3</v>
      </c>
    </row>
    <row r="22" spans="1:58" s="4" customFormat="1" ht="12" x14ac:dyDescent="0.25">
      <c r="A22" s="4" t="s">
        <v>69</v>
      </c>
      <c r="B22" s="4" t="s">
        <v>135</v>
      </c>
      <c r="C22" s="4" t="s">
        <v>136</v>
      </c>
      <c r="D22" s="4">
        <v>5.9186491935483803</v>
      </c>
      <c r="E22" s="4" t="s">
        <v>72</v>
      </c>
      <c r="F22" s="4">
        <v>0.5</v>
      </c>
      <c r="H22" s="4">
        <v>0</v>
      </c>
      <c r="I22" s="4">
        <f t="shared" si="0"/>
        <v>0.5</v>
      </c>
      <c r="L22" s="4">
        <f t="shared" si="8"/>
        <v>0.5</v>
      </c>
      <c r="M22" s="4">
        <f t="shared" si="1"/>
        <v>6.4186491935483803</v>
      </c>
      <c r="N22" s="4">
        <v>3.4260000000000002</v>
      </c>
      <c r="O22" s="4">
        <f t="shared" si="2"/>
        <v>50.556000000000004</v>
      </c>
      <c r="P22" s="4">
        <v>87</v>
      </c>
      <c r="Q22" s="4">
        <f t="shared" si="9"/>
        <v>4.3499999999999996</v>
      </c>
      <c r="S22" s="4">
        <v>0.9</v>
      </c>
      <c r="V22" s="4">
        <f t="shared" si="14"/>
        <v>5.25</v>
      </c>
      <c r="AC22" s="4">
        <f t="shared" si="3"/>
        <v>0</v>
      </c>
      <c r="AD22" s="4">
        <v>20</v>
      </c>
      <c r="AE22" s="4">
        <f t="shared" si="10"/>
        <v>2</v>
      </c>
      <c r="AG22" s="4">
        <f t="shared" si="11"/>
        <v>2</v>
      </c>
      <c r="AH22" s="4">
        <v>0.96</v>
      </c>
      <c r="AK22" s="5" t="s">
        <v>130</v>
      </c>
      <c r="AL22" s="4">
        <v>0.2</v>
      </c>
      <c r="AM22" s="4">
        <f t="shared" si="12"/>
        <v>3.16</v>
      </c>
      <c r="AN22" s="5" t="s">
        <v>121</v>
      </c>
      <c r="AO22" s="4">
        <v>0.6</v>
      </c>
      <c r="AT22" s="4">
        <f t="shared" si="4"/>
        <v>0.6</v>
      </c>
      <c r="AW22" s="4">
        <v>0</v>
      </c>
      <c r="AX22" s="4" t="s">
        <v>137</v>
      </c>
      <c r="AY22" s="4" t="s">
        <v>138</v>
      </c>
      <c r="BB22" s="4">
        <v>1.35</v>
      </c>
      <c r="BC22" s="4">
        <f t="shared" si="13"/>
        <v>1.9500000000000002</v>
      </c>
      <c r="BD22" s="4">
        <f t="shared" si="5"/>
        <v>67.334649193548387</v>
      </c>
      <c r="BE22" s="4">
        <f t="shared" si="6"/>
        <v>5</v>
      </c>
      <c r="BF22" s="4">
        <f t="shared" si="7"/>
        <v>7</v>
      </c>
    </row>
    <row r="23" spans="1:58" s="4" customFormat="1" ht="12" x14ac:dyDescent="0.25">
      <c r="A23" s="4" t="s">
        <v>69</v>
      </c>
      <c r="B23" s="4" t="s">
        <v>139</v>
      </c>
      <c r="C23" s="4" t="s">
        <v>140</v>
      </c>
      <c r="D23" s="4">
        <v>5.9222782258064504</v>
      </c>
      <c r="E23" s="4" t="s">
        <v>72</v>
      </c>
      <c r="F23" s="4">
        <v>0.5</v>
      </c>
      <c r="H23" s="4">
        <v>0</v>
      </c>
      <c r="I23" s="4">
        <f t="shared" si="0"/>
        <v>0.5</v>
      </c>
      <c r="L23" s="4">
        <f t="shared" si="8"/>
        <v>0.5</v>
      </c>
      <c r="M23" s="4">
        <f t="shared" si="1"/>
        <v>6.4222782258064504</v>
      </c>
      <c r="N23" s="4">
        <v>3.2360000000000002</v>
      </c>
      <c r="O23" s="4">
        <f t="shared" si="2"/>
        <v>49.415999999999997</v>
      </c>
      <c r="P23" s="4">
        <v>67.5</v>
      </c>
      <c r="Q23" s="4">
        <f t="shared" si="9"/>
        <v>3.375</v>
      </c>
      <c r="S23" s="4">
        <v>0.9</v>
      </c>
      <c r="V23" s="4">
        <f t="shared" si="14"/>
        <v>4.2750000000000004</v>
      </c>
      <c r="W23" s="5" t="s">
        <v>120</v>
      </c>
      <c r="X23" s="4">
        <v>0.3</v>
      </c>
      <c r="AC23" s="4">
        <f t="shared" si="3"/>
        <v>0.3</v>
      </c>
      <c r="AD23" s="4">
        <v>20</v>
      </c>
      <c r="AE23" s="4">
        <f t="shared" si="10"/>
        <v>2</v>
      </c>
      <c r="AG23" s="4">
        <f t="shared" si="11"/>
        <v>2</v>
      </c>
      <c r="AH23" s="4">
        <v>2</v>
      </c>
      <c r="AK23" s="4" t="s">
        <v>130</v>
      </c>
      <c r="AL23" s="4">
        <v>0.2</v>
      </c>
      <c r="AM23" s="4">
        <f t="shared" si="12"/>
        <v>4.2</v>
      </c>
      <c r="AT23" s="4">
        <f t="shared" si="4"/>
        <v>0</v>
      </c>
      <c r="AU23" s="4" t="s">
        <v>131</v>
      </c>
      <c r="AW23" s="4">
        <v>0.15</v>
      </c>
      <c r="AX23" s="4" t="s">
        <v>141</v>
      </c>
      <c r="AY23" s="4" t="s">
        <v>142</v>
      </c>
      <c r="BB23" s="4">
        <v>1.4</v>
      </c>
      <c r="BC23" s="4">
        <f t="shared" si="13"/>
        <v>1.5499999999999998</v>
      </c>
      <c r="BD23" s="4">
        <f t="shared" si="5"/>
        <v>66.163278225806437</v>
      </c>
      <c r="BE23" s="4">
        <f t="shared" si="6"/>
        <v>13</v>
      </c>
      <c r="BF23" s="4">
        <f t="shared" si="7"/>
        <v>12</v>
      </c>
    </row>
    <row r="24" spans="1:58" s="4" customFormat="1" ht="12" x14ac:dyDescent="0.25">
      <c r="A24" s="4" t="s">
        <v>69</v>
      </c>
      <c r="B24" s="4" t="s">
        <v>143</v>
      </c>
      <c r="C24" s="4" t="s">
        <v>144</v>
      </c>
      <c r="D24" s="4">
        <v>5.6715725806451598</v>
      </c>
      <c r="E24" s="4" t="s">
        <v>72</v>
      </c>
      <c r="F24" s="4">
        <v>0.5</v>
      </c>
      <c r="H24" s="4">
        <v>0</v>
      </c>
      <c r="I24" s="4">
        <f t="shared" si="0"/>
        <v>0.5</v>
      </c>
      <c r="L24" s="4">
        <f t="shared" si="8"/>
        <v>0.5</v>
      </c>
      <c r="M24" s="4">
        <f t="shared" si="1"/>
        <v>6.1715725806451598</v>
      </c>
      <c r="N24" s="4">
        <v>2.0870000000000002</v>
      </c>
      <c r="O24" s="4">
        <f t="shared" si="2"/>
        <v>42.521999999999998</v>
      </c>
      <c r="P24" s="4">
        <v>77.5</v>
      </c>
      <c r="Q24" s="4">
        <f t="shared" si="9"/>
        <v>3.875</v>
      </c>
      <c r="S24" s="4">
        <v>0.52500000000000002</v>
      </c>
      <c r="V24" s="4">
        <f t="shared" si="14"/>
        <v>4.4000000000000004</v>
      </c>
      <c r="AC24" s="4">
        <f t="shared" si="3"/>
        <v>0</v>
      </c>
      <c r="AD24" s="4">
        <v>18</v>
      </c>
      <c r="AE24" s="4">
        <f t="shared" si="10"/>
        <v>1.8</v>
      </c>
      <c r="AG24" s="4">
        <f t="shared" si="11"/>
        <v>1.8</v>
      </c>
      <c r="AH24" s="4">
        <v>0</v>
      </c>
      <c r="AM24" s="4">
        <f t="shared" si="12"/>
        <v>1.8</v>
      </c>
      <c r="AT24" s="4">
        <f t="shared" si="4"/>
        <v>0</v>
      </c>
      <c r="AW24" s="4">
        <v>0</v>
      </c>
      <c r="BB24" s="4">
        <v>0</v>
      </c>
      <c r="BC24" s="4">
        <f t="shared" si="13"/>
        <v>0</v>
      </c>
      <c r="BD24" s="4">
        <f t="shared" si="5"/>
        <v>54.893572580645156</v>
      </c>
      <c r="BE24" s="4">
        <f t="shared" si="6"/>
        <v>41</v>
      </c>
      <c r="BF24" s="4">
        <f t="shared" si="7"/>
        <v>46</v>
      </c>
    </row>
    <row r="25" spans="1:58" s="4" customFormat="1" ht="12" x14ac:dyDescent="0.25">
      <c r="A25" s="4" t="s">
        <v>69</v>
      </c>
      <c r="B25" s="4" t="s">
        <v>145</v>
      </c>
      <c r="C25" s="4" t="s">
        <v>146</v>
      </c>
      <c r="D25" s="4">
        <v>5.9307459677419301</v>
      </c>
      <c r="E25" s="4" t="s">
        <v>72</v>
      </c>
      <c r="F25" s="4">
        <v>0.5</v>
      </c>
      <c r="H25" s="4">
        <v>0</v>
      </c>
      <c r="I25" s="4">
        <f t="shared" si="0"/>
        <v>0.5</v>
      </c>
      <c r="L25" s="4">
        <f t="shared" si="8"/>
        <v>0.5</v>
      </c>
      <c r="M25" s="4">
        <f t="shared" si="1"/>
        <v>6.4307459677419301</v>
      </c>
      <c r="N25" s="4">
        <v>3.0710000000000002</v>
      </c>
      <c r="O25" s="4">
        <f t="shared" si="2"/>
        <v>48.426000000000002</v>
      </c>
      <c r="P25" s="4">
        <v>67.5</v>
      </c>
      <c r="Q25" s="4">
        <f t="shared" si="9"/>
        <v>3.375</v>
      </c>
      <c r="S25" s="4">
        <v>0.88500000000000001</v>
      </c>
      <c r="T25" s="5" t="s">
        <v>147</v>
      </c>
      <c r="U25" s="4">
        <v>0.1</v>
      </c>
      <c r="V25" s="4">
        <f t="shared" si="14"/>
        <v>4.3600000000000003</v>
      </c>
      <c r="W25" s="5" t="s">
        <v>120</v>
      </c>
      <c r="X25" s="4">
        <v>0.3</v>
      </c>
      <c r="AC25" s="4">
        <f t="shared" si="3"/>
        <v>0.3</v>
      </c>
      <c r="AD25" s="4">
        <v>18</v>
      </c>
      <c r="AE25" s="4">
        <f t="shared" si="10"/>
        <v>1.8</v>
      </c>
      <c r="AG25" s="4">
        <f t="shared" si="11"/>
        <v>1.8</v>
      </c>
      <c r="AH25" s="4">
        <v>0.26</v>
      </c>
      <c r="AK25" s="5" t="s">
        <v>130</v>
      </c>
      <c r="AL25" s="4">
        <v>0.2</v>
      </c>
      <c r="AM25" s="4">
        <f t="shared" si="12"/>
        <v>2.2600000000000002</v>
      </c>
      <c r="AT25" s="4">
        <f t="shared" si="4"/>
        <v>0</v>
      </c>
      <c r="AW25" s="4">
        <v>0</v>
      </c>
      <c r="AX25" s="4" t="s">
        <v>148</v>
      </c>
      <c r="AY25" s="4" t="s">
        <v>149</v>
      </c>
      <c r="BB25" s="4">
        <v>1.8</v>
      </c>
      <c r="BC25" s="4">
        <f t="shared" si="13"/>
        <v>1.8</v>
      </c>
      <c r="BD25" s="4">
        <f t="shared" si="5"/>
        <v>63.576745967741921</v>
      </c>
      <c r="BE25" s="4">
        <f t="shared" si="6"/>
        <v>17</v>
      </c>
      <c r="BF25" s="4">
        <f t="shared" si="7"/>
        <v>16</v>
      </c>
    </row>
    <row r="26" spans="1:58" s="4" customFormat="1" ht="12" x14ac:dyDescent="0.25">
      <c r="A26" s="4" t="s">
        <v>69</v>
      </c>
      <c r="B26" s="4" t="s">
        <v>150</v>
      </c>
      <c r="C26" s="4" t="s">
        <v>151</v>
      </c>
      <c r="D26" s="4">
        <v>5.86481854838709</v>
      </c>
      <c r="E26" s="4" t="s">
        <v>72</v>
      </c>
      <c r="F26" s="4">
        <v>0.5</v>
      </c>
      <c r="H26" s="4">
        <v>0</v>
      </c>
      <c r="I26" s="4">
        <f t="shared" si="0"/>
        <v>0.5</v>
      </c>
      <c r="L26" s="4">
        <f t="shared" si="8"/>
        <v>0.5</v>
      </c>
      <c r="M26" s="4">
        <f t="shared" si="1"/>
        <v>6.36481854838709</v>
      </c>
      <c r="N26" s="4">
        <v>3.3980000000000001</v>
      </c>
      <c r="O26" s="4">
        <f t="shared" si="2"/>
        <v>50.387999999999998</v>
      </c>
      <c r="P26" s="4">
        <v>84.5</v>
      </c>
      <c r="Q26" s="4">
        <f t="shared" si="9"/>
        <v>4.2249999999999996</v>
      </c>
      <c r="S26" s="4">
        <v>0.39</v>
      </c>
      <c r="V26" s="4">
        <f t="shared" si="14"/>
        <v>4.6149999999999993</v>
      </c>
      <c r="AC26" s="4">
        <f t="shared" si="3"/>
        <v>0</v>
      </c>
      <c r="AD26" s="4">
        <v>18</v>
      </c>
      <c r="AE26" s="4">
        <f t="shared" si="10"/>
        <v>1.8</v>
      </c>
      <c r="AG26" s="4">
        <f t="shared" si="11"/>
        <v>1.8</v>
      </c>
      <c r="AH26" s="4">
        <v>0</v>
      </c>
      <c r="AM26" s="4">
        <f t="shared" si="12"/>
        <v>1.8</v>
      </c>
      <c r="AT26" s="4">
        <f t="shared" si="4"/>
        <v>0</v>
      </c>
      <c r="AW26" s="4">
        <v>0</v>
      </c>
      <c r="AX26" s="4" t="s">
        <v>152</v>
      </c>
      <c r="AY26" s="4" t="s">
        <v>153</v>
      </c>
      <c r="BB26" s="4">
        <v>1.25</v>
      </c>
      <c r="BC26" s="4">
        <f t="shared" si="13"/>
        <v>1.25</v>
      </c>
      <c r="BD26" s="4">
        <f t="shared" si="5"/>
        <v>64.417818548387089</v>
      </c>
      <c r="BE26" s="4">
        <f t="shared" si="6"/>
        <v>6</v>
      </c>
      <c r="BF26" s="4">
        <f t="shared" si="7"/>
        <v>15</v>
      </c>
    </row>
    <row r="27" spans="1:58" s="4" customFormat="1" ht="12" x14ac:dyDescent="0.25">
      <c r="A27" s="4" t="s">
        <v>69</v>
      </c>
      <c r="B27" s="4" t="s">
        <v>154</v>
      </c>
      <c r="C27" s="4" t="s">
        <v>155</v>
      </c>
      <c r="D27" s="4">
        <v>5.9661290322580696</v>
      </c>
      <c r="E27" s="4" t="s">
        <v>72</v>
      </c>
      <c r="F27" s="4">
        <v>0.5</v>
      </c>
      <c r="H27" s="4">
        <v>0</v>
      </c>
      <c r="I27" s="4">
        <f t="shared" si="0"/>
        <v>0.5</v>
      </c>
      <c r="J27" s="4" t="s">
        <v>156</v>
      </c>
      <c r="K27" s="4">
        <v>0.1</v>
      </c>
      <c r="L27" s="4">
        <f t="shared" si="8"/>
        <v>0.6</v>
      </c>
      <c r="M27" s="4">
        <f t="shared" si="1"/>
        <v>6.5661290322580692</v>
      </c>
      <c r="N27" s="4">
        <v>3.0169999999999999</v>
      </c>
      <c r="O27" s="4">
        <f t="shared" si="2"/>
        <v>48.101999999999997</v>
      </c>
      <c r="P27" s="4">
        <v>86</v>
      </c>
      <c r="Q27" s="4">
        <f t="shared" si="9"/>
        <v>4.3</v>
      </c>
      <c r="S27" s="4">
        <v>0.48</v>
      </c>
      <c r="T27" s="5" t="s">
        <v>157</v>
      </c>
      <c r="U27" s="4">
        <v>0.25</v>
      </c>
      <c r="V27" s="4">
        <f t="shared" si="14"/>
        <v>5.0299999999999994</v>
      </c>
      <c r="W27" s="5" t="s">
        <v>158</v>
      </c>
      <c r="X27" s="4">
        <v>0.5</v>
      </c>
      <c r="AC27" s="4">
        <f t="shared" si="3"/>
        <v>0.5</v>
      </c>
      <c r="AD27" s="4">
        <v>18</v>
      </c>
      <c r="AE27" s="4">
        <f t="shared" si="10"/>
        <v>1.8</v>
      </c>
      <c r="AG27" s="4">
        <f t="shared" si="11"/>
        <v>1.8</v>
      </c>
      <c r="AH27" s="4">
        <v>1.4</v>
      </c>
      <c r="AM27" s="4">
        <f t="shared" si="12"/>
        <v>3.2</v>
      </c>
      <c r="AN27" s="4" t="s">
        <v>121</v>
      </c>
      <c r="AO27" s="4">
        <v>0.6</v>
      </c>
      <c r="AT27" s="4">
        <f t="shared" si="4"/>
        <v>0.6</v>
      </c>
      <c r="AW27" s="4">
        <v>0</v>
      </c>
      <c r="AX27" s="4" t="s">
        <v>159</v>
      </c>
      <c r="AY27" s="4" t="s">
        <v>160</v>
      </c>
      <c r="AZ27" s="4" t="s">
        <v>124</v>
      </c>
      <c r="BB27" s="4">
        <v>2.5</v>
      </c>
      <c r="BC27" s="4">
        <f t="shared" si="13"/>
        <v>3.1</v>
      </c>
      <c r="BD27" s="4">
        <f t="shared" si="5"/>
        <v>66.498129032258063</v>
      </c>
      <c r="BE27" s="4">
        <f t="shared" si="6"/>
        <v>18</v>
      </c>
      <c r="BF27" s="4">
        <f t="shared" si="7"/>
        <v>9</v>
      </c>
    </row>
    <row r="28" spans="1:58" s="4" customFormat="1" ht="12" x14ac:dyDescent="0.25">
      <c r="A28" s="4" t="s">
        <v>69</v>
      </c>
      <c r="B28" s="4" t="s">
        <v>161</v>
      </c>
      <c r="C28" s="4" t="s">
        <v>162</v>
      </c>
      <c r="D28" s="4">
        <v>5.6243951612903196</v>
      </c>
      <c r="E28" s="4" t="s">
        <v>72</v>
      </c>
      <c r="F28" s="4">
        <v>0.5</v>
      </c>
      <c r="H28" s="4">
        <v>0</v>
      </c>
      <c r="I28" s="4">
        <f t="shared" si="0"/>
        <v>0.5</v>
      </c>
      <c r="L28" s="4">
        <f t="shared" si="8"/>
        <v>0.5</v>
      </c>
      <c r="M28" s="4">
        <f t="shared" si="1"/>
        <v>6.1243951612903196</v>
      </c>
      <c r="N28" s="4">
        <v>0.91700000000000004</v>
      </c>
      <c r="O28" s="4">
        <f t="shared" si="2"/>
        <v>35.502000000000002</v>
      </c>
      <c r="P28" s="4">
        <v>55</v>
      </c>
      <c r="Q28" s="4">
        <f t="shared" si="9"/>
        <v>2.75</v>
      </c>
      <c r="S28" s="4">
        <v>0</v>
      </c>
      <c r="V28" s="4">
        <f t="shared" si="14"/>
        <v>2.75</v>
      </c>
      <c r="AC28" s="4">
        <f t="shared" si="3"/>
        <v>0</v>
      </c>
      <c r="AD28" s="4">
        <v>16</v>
      </c>
      <c r="AE28" s="4">
        <f t="shared" si="10"/>
        <v>1.6</v>
      </c>
      <c r="AG28" s="4">
        <f t="shared" si="11"/>
        <v>1.6</v>
      </c>
      <c r="AH28" s="4">
        <v>2</v>
      </c>
      <c r="AM28" s="4">
        <f t="shared" si="12"/>
        <v>3.6</v>
      </c>
      <c r="AT28" s="4">
        <f t="shared" si="4"/>
        <v>0</v>
      </c>
      <c r="AW28" s="4">
        <v>0</v>
      </c>
      <c r="AX28" s="4" t="s">
        <v>163</v>
      </c>
      <c r="BB28" s="4">
        <v>0.5</v>
      </c>
      <c r="BC28" s="4">
        <f t="shared" si="13"/>
        <v>0.5</v>
      </c>
      <c r="BD28" s="4">
        <f t="shared" si="5"/>
        <v>48.47639516129032</v>
      </c>
      <c r="BE28" s="4">
        <f t="shared" si="6"/>
        <v>65</v>
      </c>
      <c r="BF28" s="4">
        <f t="shared" si="7"/>
        <v>62</v>
      </c>
    </row>
    <row r="29" spans="1:58" s="4" customFormat="1" ht="12" x14ac:dyDescent="0.25">
      <c r="A29" s="4" t="s">
        <v>69</v>
      </c>
      <c r="B29" s="4" t="s">
        <v>164</v>
      </c>
      <c r="C29" s="4" t="s">
        <v>165</v>
      </c>
      <c r="D29" s="4">
        <v>5.8893145161290299</v>
      </c>
      <c r="E29" s="4" t="s">
        <v>72</v>
      </c>
      <c r="F29" s="4">
        <v>0.5</v>
      </c>
      <c r="H29" s="4">
        <v>0</v>
      </c>
      <c r="I29" s="4">
        <f t="shared" si="0"/>
        <v>0.5</v>
      </c>
      <c r="L29" s="4">
        <f t="shared" si="8"/>
        <v>0.5</v>
      </c>
      <c r="M29" s="4">
        <f t="shared" si="1"/>
        <v>6.3893145161290299</v>
      </c>
      <c r="N29" s="4">
        <v>2.3340000000000001</v>
      </c>
      <c r="O29" s="4">
        <f t="shared" si="2"/>
        <v>44.003999999999998</v>
      </c>
      <c r="P29" s="4">
        <v>62.5</v>
      </c>
      <c r="Q29" s="4">
        <f t="shared" si="9"/>
        <v>3.125</v>
      </c>
      <c r="S29" s="4">
        <v>0.375</v>
      </c>
      <c r="V29" s="4">
        <f t="shared" si="14"/>
        <v>3.5</v>
      </c>
      <c r="AC29" s="4">
        <f t="shared" si="3"/>
        <v>0</v>
      </c>
      <c r="AD29" s="4">
        <v>16</v>
      </c>
      <c r="AE29" s="4">
        <f t="shared" si="10"/>
        <v>1.6</v>
      </c>
      <c r="AG29" s="4">
        <f t="shared" si="11"/>
        <v>1.6</v>
      </c>
      <c r="AH29" s="4">
        <v>0.18</v>
      </c>
      <c r="AM29" s="4">
        <f t="shared" si="12"/>
        <v>1.78</v>
      </c>
      <c r="AT29" s="4">
        <f t="shared" si="4"/>
        <v>0</v>
      </c>
      <c r="AW29" s="4">
        <v>0</v>
      </c>
      <c r="BB29" s="4">
        <v>0</v>
      </c>
      <c r="BC29" s="4">
        <f t="shared" si="13"/>
        <v>0</v>
      </c>
      <c r="BD29" s="4">
        <f t="shared" si="5"/>
        <v>55.673314516129025</v>
      </c>
      <c r="BE29" s="4">
        <f t="shared" si="6"/>
        <v>35</v>
      </c>
      <c r="BF29" s="4">
        <f t="shared" si="7"/>
        <v>44</v>
      </c>
    </row>
    <row r="30" spans="1:58" s="4" customFormat="1" ht="12" x14ac:dyDescent="0.25">
      <c r="A30" s="4" t="s">
        <v>69</v>
      </c>
      <c r="B30" s="4" t="s">
        <v>166</v>
      </c>
      <c r="C30" s="4" t="s">
        <v>167</v>
      </c>
      <c r="D30" s="4">
        <v>5.8061491935483804</v>
      </c>
      <c r="E30" s="4" t="s">
        <v>72</v>
      </c>
      <c r="F30" s="4">
        <v>0.5</v>
      </c>
      <c r="H30" s="4">
        <v>0</v>
      </c>
      <c r="I30" s="4">
        <f t="shared" si="0"/>
        <v>0.5</v>
      </c>
      <c r="L30" s="4">
        <f t="shared" si="8"/>
        <v>0.5</v>
      </c>
      <c r="M30" s="4">
        <f t="shared" si="1"/>
        <v>6.3061491935483804</v>
      </c>
      <c r="N30" s="4">
        <v>2.2639999999999998</v>
      </c>
      <c r="O30" s="4">
        <f t="shared" si="2"/>
        <v>43.583999999999996</v>
      </c>
      <c r="P30" s="4">
        <v>88.5</v>
      </c>
      <c r="Q30" s="4">
        <f t="shared" si="9"/>
        <v>4.4249999999999998</v>
      </c>
      <c r="S30" s="4">
        <v>0.6</v>
      </c>
      <c r="V30" s="4">
        <f t="shared" si="14"/>
        <v>5.0249999999999995</v>
      </c>
      <c r="AC30" s="4">
        <f t="shared" si="3"/>
        <v>0</v>
      </c>
      <c r="AD30" s="4">
        <v>15</v>
      </c>
      <c r="AE30" s="4">
        <f t="shared" si="10"/>
        <v>1.5</v>
      </c>
      <c r="AG30" s="4">
        <f t="shared" si="11"/>
        <v>1.5</v>
      </c>
      <c r="AH30" s="4">
        <v>0.92</v>
      </c>
      <c r="AM30" s="4">
        <f t="shared" si="12"/>
        <v>2.42</v>
      </c>
      <c r="AT30" s="4">
        <f t="shared" si="4"/>
        <v>0</v>
      </c>
      <c r="AW30" s="4">
        <v>0</v>
      </c>
      <c r="BB30" s="4">
        <v>0</v>
      </c>
      <c r="BC30" s="4">
        <f t="shared" si="13"/>
        <v>0</v>
      </c>
      <c r="BD30" s="4">
        <f t="shared" si="5"/>
        <v>57.335149193548375</v>
      </c>
      <c r="BE30" s="4">
        <f t="shared" si="6"/>
        <v>37</v>
      </c>
      <c r="BF30" s="4">
        <f t="shared" si="7"/>
        <v>36</v>
      </c>
    </row>
    <row r="31" spans="1:58" s="4" customFormat="1" ht="12" x14ac:dyDescent="0.25">
      <c r="A31" s="4" t="s">
        <v>69</v>
      </c>
      <c r="B31" s="4" t="s">
        <v>168</v>
      </c>
      <c r="C31" s="4" t="s">
        <v>169</v>
      </c>
      <c r="D31" s="4">
        <v>5.85393145161291</v>
      </c>
      <c r="E31" s="4" t="s">
        <v>72</v>
      </c>
      <c r="F31" s="4">
        <v>0.5</v>
      </c>
      <c r="H31" s="4">
        <v>0</v>
      </c>
      <c r="I31" s="4">
        <f t="shared" si="0"/>
        <v>0.5</v>
      </c>
      <c r="L31" s="4">
        <f t="shared" si="8"/>
        <v>0.5</v>
      </c>
      <c r="M31" s="4">
        <f t="shared" si="1"/>
        <v>6.35393145161291</v>
      </c>
      <c r="N31" s="4">
        <v>2.8820000000000001</v>
      </c>
      <c r="O31" s="4">
        <f t="shared" si="2"/>
        <v>47.291999999999994</v>
      </c>
      <c r="P31" s="4">
        <v>89.5</v>
      </c>
      <c r="Q31" s="4">
        <f t="shared" si="9"/>
        <v>4.4749999999999996</v>
      </c>
      <c r="S31" s="4">
        <v>0.9</v>
      </c>
      <c r="V31" s="4">
        <f t="shared" si="14"/>
        <v>5.375</v>
      </c>
      <c r="W31" s="5" t="s">
        <v>120</v>
      </c>
      <c r="X31" s="4">
        <v>0.3</v>
      </c>
      <c r="AC31" s="4">
        <f t="shared" si="3"/>
        <v>0.3</v>
      </c>
      <c r="AD31" s="4">
        <v>15</v>
      </c>
      <c r="AE31" s="4">
        <f t="shared" si="10"/>
        <v>1.5</v>
      </c>
      <c r="AG31" s="4">
        <f t="shared" si="11"/>
        <v>1.5</v>
      </c>
      <c r="AH31" s="4">
        <v>1.86</v>
      </c>
      <c r="AK31" s="4" t="s">
        <v>77</v>
      </c>
      <c r="AL31" s="4">
        <v>0.5</v>
      </c>
      <c r="AM31" s="4">
        <f t="shared" si="12"/>
        <v>3.8600000000000003</v>
      </c>
      <c r="AN31" s="4" t="s">
        <v>121</v>
      </c>
      <c r="AO31" s="4">
        <v>0.6</v>
      </c>
      <c r="AT31" s="4">
        <f t="shared" si="4"/>
        <v>0.6</v>
      </c>
      <c r="AW31" s="4">
        <v>0</v>
      </c>
      <c r="AX31" s="5" t="s">
        <v>170</v>
      </c>
      <c r="AY31" s="5" t="s">
        <v>171</v>
      </c>
      <c r="AZ31" s="4" t="s">
        <v>172</v>
      </c>
      <c r="BB31" s="4">
        <v>2.7</v>
      </c>
      <c r="BC31" s="4">
        <f t="shared" si="13"/>
        <v>3.3000000000000003</v>
      </c>
      <c r="BD31" s="4">
        <f t="shared" si="5"/>
        <v>66.480931451612904</v>
      </c>
      <c r="BE31" s="4">
        <f t="shared" si="6"/>
        <v>20</v>
      </c>
      <c r="BF31" s="4">
        <f t="shared" si="7"/>
        <v>10</v>
      </c>
    </row>
    <row r="32" spans="1:58" s="4" customFormat="1" ht="12" x14ac:dyDescent="0.25">
      <c r="A32" s="4" t="s">
        <v>69</v>
      </c>
      <c r="B32" s="4" t="s">
        <v>173</v>
      </c>
      <c r="C32" s="4" t="s">
        <v>174</v>
      </c>
      <c r="D32" s="4">
        <v>5.8881048387096797</v>
      </c>
      <c r="E32" s="4" t="s">
        <v>72</v>
      </c>
      <c r="F32" s="4">
        <v>0.5</v>
      </c>
      <c r="H32" s="4">
        <v>0</v>
      </c>
      <c r="I32" s="4">
        <f t="shared" si="0"/>
        <v>0.5</v>
      </c>
      <c r="L32" s="4">
        <f t="shared" si="8"/>
        <v>0.5</v>
      </c>
      <c r="M32" s="4">
        <f t="shared" si="1"/>
        <v>6.3881048387096797</v>
      </c>
      <c r="N32" s="4">
        <v>2.677</v>
      </c>
      <c r="O32" s="4">
        <f t="shared" si="2"/>
        <v>46.061999999999998</v>
      </c>
      <c r="P32" s="4">
        <v>72</v>
      </c>
      <c r="Q32" s="4">
        <f t="shared" si="9"/>
        <v>3.5999999999999996</v>
      </c>
      <c r="S32" s="4">
        <v>0.64500000000000002</v>
      </c>
      <c r="V32" s="4">
        <f t="shared" si="14"/>
        <v>4.2449999999999992</v>
      </c>
      <c r="AC32" s="4">
        <f t="shared" si="3"/>
        <v>0</v>
      </c>
      <c r="AD32" s="4">
        <v>15</v>
      </c>
      <c r="AE32" s="4">
        <f t="shared" si="10"/>
        <v>1.5</v>
      </c>
      <c r="AG32" s="4">
        <f t="shared" si="11"/>
        <v>1.5</v>
      </c>
      <c r="AH32" s="4">
        <v>0.57999999999999996</v>
      </c>
      <c r="AM32" s="4">
        <f t="shared" si="12"/>
        <v>2.08</v>
      </c>
      <c r="AT32" s="4">
        <f t="shared" si="4"/>
        <v>0</v>
      </c>
      <c r="AW32" s="4">
        <v>0</v>
      </c>
      <c r="BB32" s="4">
        <v>0</v>
      </c>
      <c r="BC32" s="4">
        <f t="shared" si="13"/>
        <v>0</v>
      </c>
      <c r="BD32" s="4">
        <f t="shared" si="5"/>
        <v>58.775104838709673</v>
      </c>
      <c r="BE32" s="4">
        <f t="shared" si="6"/>
        <v>25</v>
      </c>
      <c r="BF32" s="4">
        <f t="shared" si="7"/>
        <v>25</v>
      </c>
    </row>
    <row r="33" spans="1:58" s="4" customFormat="1" ht="12" x14ac:dyDescent="0.25">
      <c r="A33" s="4" t="s">
        <v>69</v>
      </c>
      <c r="B33" s="4" t="s">
        <v>175</v>
      </c>
      <c r="C33" s="4" t="s">
        <v>176</v>
      </c>
      <c r="D33" s="4">
        <v>5.7462701612903304</v>
      </c>
      <c r="E33" s="4" t="s">
        <v>72</v>
      </c>
      <c r="F33" s="4">
        <v>0.5</v>
      </c>
      <c r="H33" s="4">
        <v>0</v>
      </c>
      <c r="I33" s="4">
        <f t="shared" si="0"/>
        <v>0.5</v>
      </c>
      <c r="L33" s="4">
        <f t="shared" si="8"/>
        <v>0.5</v>
      </c>
      <c r="M33" s="4">
        <f t="shared" si="1"/>
        <v>6.2462701612903304</v>
      </c>
      <c r="N33" s="4">
        <v>1.956</v>
      </c>
      <c r="O33" s="4">
        <f t="shared" si="2"/>
        <v>41.735999999999997</v>
      </c>
      <c r="P33" s="4">
        <v>89</v>
      </c>
      <c r="Q33" s="4">
        <f t="shared" si="9"/>
        <v>4.45</v>
      </c>
      <c r="S33" s="4">
        <v>0.34499999999999997</v>
      </c>
      <c r="V33" s="4">
        <f t="shared" si="14"/>
        <v>4.7949999999999999</v>
      </c>
      <c r="AC33" s="4">
        <f t="shared" si="3"/>
        <v>0</v>
      </c>
      <c r="AD33" s="4">
        <v>15</v>
      </c>
      <c r="AE33" s="4">
        <f t="shared" si="10"/>
        <v>1.5</v>
      </c>
      <c r="AG33" s="4">
        <f t="shared" si="11"/>
        <v>1.5</v>
      </c>
      <c r="AH33" s="4">
        <v>0.34</v>
      </c>
      <c r="AM33" s="4">
        <f t="shared" si="12"/>
        <v>1.84</v>
      </c>
      <c r="AT33" s="4">
        <f t="shared" si="4"/>
        <v>0</v>
      </c>
      <c r="AW33" s="4">
        <v>0</v>
      </c>
      <c r="BB33" s="4">
        <v>0</v>
      </c>
      <c r="BC33" s="4">
        <f t="shared" si="13"/>
        <v>0</v>
      </c>
      <c r="BD33" s="4">
        <f t="shared" si="5"/>
        <v>54.617270161290335</v>
      </c>
      <c r="BE33" s="4">
        <f t="shared" si="6"/>
        <v>48</v>
      </c>
      <c r="BF33" s="4">
        <f t="shared" si="7"/>
        <v>47</v>
      </c>
    </row>
    <row r="34" spans="1:58" s="4" customFormat="1" ht="12" x14ac:dyDescent="0.25">
      <c r="A34" s="4" t="s">
        <v>69</v>
      </c>
      <c r="B34" s="4" t="s">
        <v>177</v>
      </c>
      <c r="C34" s="4" t="s">
        <v>178</v>
      </c>
      <c r="D34" s="4">
        <v>5.8294354838709701</v>
      </c>
      <c r="E34" s="4" t="s">
        <v>72</v>
      </c>
      <c r="F34" s="4">
        <v>0.5</v>
      </c>
      <c r="H34" s="4">
        <v>0</v>
      </c>
      <c r="I34" s="4">
        <f t="shared" si="0"/>
        <v>0.5</v>
      </c>
      <c r="L34" s="4">
        <f t="shared" si="8"/>
        <v>0.5</v>
      </c>
      <c r="M34" s="4">
        <f t="shared" si="1"/>
        <v>6.3294354838709701</v>
      </c>
      <c r="N34" s="4">
        <v>1.79</v>
      </c>
      <c r="O34" s="4">
        <f t="shared" si="2"/>
        <v>40.74</v>
      </c>
      <c r="P34" s="4">
        <v>65</v>
      </c>
      <c r="Q34" s="4">
        <f t="shared" si="9"/>
        <v>3.25</v>
      </c>
      <c r="S34" s="4">
        <v>0.16500000000000001</v>
      </c>
      <c r="V34" s="4">
        <f t="shared" si="14"/>
        <v>3.415</v>
      </c>
      <c r="AC34" s="4">
        <f t="shared" si="3"/>
        <v>0</v>
      </c>
      <c r="AD34" s="4">
        <v>20</v>
      </c>
      <c r="AE34" s="4">
        <f t="shared" si="10"/>
        <v>2</v>
      </c>
      <c r="AG34" s="4">
        <f t="shared" si="11"/>
        <v>2</v>
      </c>
      <c r="AH34" s="4">
        <v>0</v>
      </c>
      <c r="AM34" s="4">
        <f t="shared" si="12"/>
        <v>2</v>
      </c>
      <c r="AT34" s="4">
        <f t="shared" si="4"/>
        <v>0</v>
      </c>
      <c r="AW34" s="4">
        <v>0</v>
      </c>
      <c r="AX34" s="4" t="s">
        <v>179</v>
      </c>
      <c r="AY34" s="4" t="s">
        <v>180</v>
      </c>
      <c r="BB34" s="4">
        <v>1.25</v>
      </c>
      <c r="BC34" s="4">
        <f t="shared" si="13"/>
        <v>1.25</v>
      </c>
      <c r="BD34" s="4">
        <f t="shared" si="5"/>
        <v>53.734435483870975</v>
      </c>
      <c r="BE34" s="4">
        <f t="shared" si="6"/>
        <v>56</v>
      </c>
      <c r="BF34" s="4">
        <f t="shared" si="7"/>
        <v>52</v>
      </c>
    </row>
    <row r="35" spans="1:58" s="4" customFormat="1" ht="12" x14ac:dyDescent="0.25">
      <c r="A35" s="4" t="s">
        <v>69</v>
      </c>
      <c r="B35" s="4" t="s">
        <v>181</v>
      </c>
      <c r="C35" s="4" t="s">
        <v>182</v>
      </c>
      <c r="D35" s="4">
        <v>5.89173387096774</v>
      </c>
      <c r="E35" s="4" t="s">
        <v>72</v>
      </c>
      <c r="F35" s="4">
        <v>0.5</v>
      </c>
      <c r="H35" s="4">
        <v>0</v>
      </c>
      <c r="I35" s="4">
        <f t="shared" si="0"/>
        <v>0.5</v>
      </c>
      <c r="L35" s="4">
        <f t="shared" si="8"/>
        <v>0.5</v>
      </c>
      <c r="M35" s="4">
        <f t="shared" si="1"/>
        <v>6.39173387096774</v>
      </c>
      <c r="N35" s="4">
        <v>1.7649999999999999</v>
      </c>
      <c r="O35" s="4">
        <f t="shared" si="2"/>
        <v>40.590000000000003</v>
      </c>
      <c r="P35" s="4">
        <v>65</v>
      </c>
      <c r="Q35" s="4">
        <f t="shared" si="9"/>
        <v>3.25</v>
      </c>
      <c r="S35" s="4">
        <v>0.33</v>
      </c>
      <c r="V35" s="4">
        <f t="shared" si="14"/>
        <v>3.58</v>
      </c>
      <c r="AC35" s="4">
        <f t="shared" si="3"/>
        <v>0</v>
      </c>
      <c r="AD35" s="4">
        <v>17</v>
      </c>
      <c r="AE35" s="4">
        <f t="shared" si="10"/>
        <v>1.7</v>
      </c>
      <c r="AG35" s="4">
        <f t="shared" si="11"/>
        <v>1.7</v>
      </c>
      <c r="AH35" s="4">
        <v>0</v>
      </c>
      <c r="AM35" s="4">
        <f t="shared" si="12"/>
        <v>1.7</v>
      </c>
      <c r="AT35" s="4">
        <f t="shared" si="4"/>
        <v>0</v>
      </c>
      <c r="AU35" s="4" t="s">
        <v>131</v>
      </c>
      <c r="AW35" s="4">
        <f>0.15</f>
        <v>0.15</v>
      </c>
      <c r="AX35" s="4" t="s">
        <v>183</v>
      </c>
      <c r="AY35" s="4" t="s">
        <v>184</v>
      </c>
      <c r="BB35" s="4">
        <v>1.45</v>
      </c>
      <c r="BC35" s="4">
        <f t="shared" si="13"/>
        <v>1.5999999999999999</v>
      </c>
      <c r="BD35" s="4">
        <f t="shared" si="5"/>
        <v>53.861733870967747</v>
      </c>
      <c r="BE35" s="4">
        <f t="shared" si="6"/>
        <v>57</v>
      </c>
      <c r="BF35" s="4">
        <f t="shared" si="7"/>
        <v>51</v>
      </c>
    </row>
    <row r="36" spans="1:58" s="4" customFormat="1" ht="12" x14ac:dyDescent="0.25">
      <c r="A36" s="4" t="s">
        <v>69</v>
      </c>
      <c r="B36" s="4" t="s">
        <v>185</v>
      </c>
      <c r="C36" s="4" t="s">
        <v>186</v>
      </c>
      <c r="D36" s="4">
        <v>5.9283266129032199</v>
      </c>
      <c r="E36" s="4" t="s">
        <v>72</v>
      </c>
      <c r="F36" s="4">
        <v>0.5</v>
      </c>
      <c r="H36" s="4">
        <v>0</v>
      </c>
      <c r="I36" s="4">
        <f t="shared" si="0"/>
        <v>0.5</v>
      </c>
      <c r="L36" s="4">
        <f t="shared" si="8"/>
        <v>0.5</v>
      </c>
      <c r="M36" s="4">
        <f t="shared" si="1"/>
        <v>6.4283266129032199</v>
      </c>
      <c r="N36" s="4">
        <v>2.7810000000000001</v>
      </c>
      <c r="O36" s="4">
        <f t="shared" si="2"/>
        <v>46.686</v>
      </c>
      <c r="P36" s="4">
        <v>95</v>
      </c>
      <c r="Q36" s="4">
        <f t="shared" si="9"/>
        <v>4.75</v>
      </c>
      <c r="S36" s="4">
        <v>0.33</v>
      </c>
      <c r="V36" s="4">
        <f t="shared" si="14"/>
        <v>5.08</v>
      </c>
      <c r="AC36" s="4">
        <f t="shared" si="3"/>
        <v>0</v>
      </c>
      <c r="AD36" s="4">
        <v>17</v>
      </c>
      <c r="AE36" s="4">
        <f t="shared" si="10"/>
        <v>1.7</v>
      </c>
      <c r="AG36" s="4">
        <f t="shared" si="11"/>
        <v>1.7</v>
      </c>
      <c r="AH36" s="4">
        <v>0.16</v>
      </c>
      <c r="AM36" s="4">
        <f t="shared" si="12"/>
        <v>1.8599999999999999</v>
      </c>
      <c r="AT36" s="4">
        <f t="shared" si="4"/>
        <v>0</v>
      </c>
      <c r="AW36" s="4">
        <v>0</v>
      </c>
      <c r="BB36" s="4">
        <v>0</v>
      </c>
      <c r="BC36" s="4">
        <f t="shared" si="13"/>
        <v>0</v>
      </c>
      <c r="BD36" s="4">
        <f t="shared" si="5"/>
        <v>60.054326612903218</v>
      </c>
      <c r="BE36" s="4">
        <f t="shared" si="6"/>
        <v>22</v>
      </c>
      <c r="BF36" s="4">
        <f t="shared" si="7"/>
        <v>23</v>
      </c>
    </row>
    <row r="37" spans="1:58" s="4" customFormat="1" ht="12" x14ac:dyDescent="0.25">
      <c r="A37" s="4" t="s">
        <v>69</v>
      </c>
      <c r="B37" s="4" t="s">
        <v>187</v>
      </c>
      <c r="C37" s="4" t="s">
        <v>188</v>
      </c>
      <c r="D37" s="4">
        <v>5.8965725806451603</v>
      </c>
      <c r="E37" s="4" t="s">
        <v>72</v>
      </c>
      <c r="F37" s="4">
        <v>0.5</v>
      </c>
      <c r="H37" s="4">
        <v>0</v>
      </c>
      <c r="I37" s="4">
        <f t="shared" si="0"/>
        <v>0.5</v>
      </c>
      <c r="L37" s="4">
        <f t="shared" si="8"/>
        <v>0.5</v>
      </c>
      <c r="M37" s="4">
        <f t="shared" si="1"/>
        <v>6.3965725806451603</v>
      </c>
      <c r="N37" s="4">
        <v>2.4359999999999999</v>
      </c>
      <c r="O37" s="4">
        <f t="shared" si="2"/>
        <v>44.616</v>
      </c>
      <c r="P37" s="4">
        <v>64.5</v>
      </c>
      <c r="Q37" s="4">
        <f t="shared" si="9"/>
        <v>3.2250000000000001</v>
      </c>
      <c r="S37" s="4">
        <v>0.315</v>
      </c>
      <c r="V37" s="4">
        <f t="shared" si="14"/>
        <v>3.54</v>
      </c>
      <c r="AC37" s="4">
        <f t="shared" si="3"/>
        <v>0</v>
      </c>
      <c r="AD37" s="4">
        <v>17</v>
      </c>
      <c r="AE37" s="4">
        <f t="shared" si="10"/>
        <v>1.7</v>
      </c>
      <c r="AG37" s="4">
        <f t="shared" si="11"/>
        <v>1.7</v>
      </c>
      <c r="AH37" s="4">
        <v>0.16</v>
      </c>
      <c r="AM37" s="4">
        <f t="shared" si="12"/>
        <v>1.8599999999999999</v>
      </c>
      <c r="AT37" s="4">
        <f t="shared" si="4"/>
        <v>0</v>
      </c>
      <c r="AW37" s="4">
        <v>0</v>
      </c>
      <c r="BB37" s="4">
        <v>0</v>
      </c>
      <c r="BC37" s="4">
        <f t="shared" si="13"/>
        <v>0</v>
      </c>
      <c r="BD37" s="4">
        <f t="shared" si="5"/>
        <v>56.412572580645161</v>
      </c>
      <c r="BE37" s="4">
        <f t="shared" ref="BE37:BE70" si="15">RANK(N37,$N$5:$N$70,0)</f>
        <v>30</v>
      </c>
      <c r="BF37" s="4">
        <f t="shared" ref="BF37:BF70" si="16">RANK(BD37,$BD$5:$BD$70)</f>
        <v>39</v>
      </c>
    </row>
    <row r="38" spans="1:58" s="4" customFormat="1" ht="12" x14ac:dyDescent="0.25">
      <c r="A38" s="4" t="s">
        <v>189</v>
      </c>
      <c r="B38" s="4" t="s">
        <v>190</v>
      </c>
      <c r="C38" s="28" t="s">
        <v>191</v>
      </c>
      <c r="D38" s="4">
        <v>5.6437499999999998</v>
      </c>
      <c r="E38" s="4" t="s">
        <v>72</v>
      </c>
      <c r="F38" s="4">
        <v>0.5</v>
      </c>
      <c r="H38" s="4">
        <v>0</v>
      </c>
      <c r="I38" s="4">
        <f t="shared" si="0"/>
        <v>0.5</v>
      </c>
      <c r="L38" s="4">
        <f t="shared" ref="L38:L70" si="17">I38+K38</f>
        <v>0.5</v>
      </c>
      <c r="M38" s="4">
        <f t="shared" si="1"/>
        <v>6.1437499999999998</v>
      </c>
      <c r="N38" s="4">
        <v>4.01</v>
      </c>
      <c r="O38" s="4">
        <f t="shared" si="2"/>
        <v>54.059999999999995</v>
      </c>
      <c r="P38" s="4">
        <v>83</v>
      </c>
      <c r="Q38" s="4">
        <f t="shared" ref="Q38:Q70" si="18">(P38/100)*5</f>
        <v>4.1499999999999995</v>
      </c>
      <c r="S38" s="4">
        <v>0.73499999999999999</v>
      </c>
      <c r="V38" s="4">
        <f t="shared" si="14"/>
        <v>4.8849999999999998</v>
      </c>
      <c r="W38" s="4" t="s">
        <v>192</v>
      </c>
      <c r="X38" s="4">
        <v>0.5</v>
      </c>
      <c r="AC38" s="4">
        <f t="shared" si="3"/>
        <v>0.5</v>
      </c>
      <c r="AD38" s="4">
        <v>0</v>
      </c>
      <c r="AE38" s="4">
        <f t="shared" ref="AE38:AE64" si="19">2*(AD38/20)</f>
        <v>0</v>
      </c>
      <c r="AG38" s="4">
        <f t="shared" ref="AG38:AG64" si="20">AE38+AF38</f>
        <v>0</v>
      </c>
      <c r="AH38" s="4">
        <v>1.1000000000000001</v>
      </c>
      <c r="AK38" s="5" t="s">
        <v>77</v>
      </c>
      <c r="AL38" s="4">
        <v>0.5</v>
      </c>
      <c r="AM38" s="4">
        <f t="shared" ref="AM38:AM70" si="21">AG38+AH38+AJ38+AL38</f>
        <v>1.6</v>
      </c>
      <c r="AT38" s="4">
        <f t="shared" si="4"/>
        <v>0</v>
      </c>
      <c r="AW38" s="4">
        <v>0</v>
      </c>
      <c r="AX38" s="4" t="s">
        <v>193</v>
      </c>
      <c r="AY38" s="4" t="s">
        <v>194</v>
      </c>
      <c r="BB38" s="4">
        <v>1.4</v>
      </c>
      <c r="BC38" s="4">
        <f t="shared" ref="BC38:BC70" si="22">AT38+AW38+BB38</f>
        <v>1.4</v>
      </c>
      <c r="BD38" s="4">
        <f t="shared" si="5"/>
        <v>68.58874999999999</v>
      </c>
      <c r="BE38" s="4">
        <f t="shared" si="15"/>
        <v>1</v>
      </c>
      <c r="BF38" s="4">
        <f t="shared" si="16"/>
        <v>5</v>
      </c>
    </row>
    <row r="39" spans="1:58" s="4" customFormat="1" ht="12" x14ac:dyDescent="0.25">
      <c r="A39" s="4" t="s">
        <v>189</v>
      </c>
      <c r="B39" s="4" t="s">
        <v>118</v>
      </c>
      <c r="C39" s="4" t="s">
        <v>195</v>
      </c>
      <c r="D39" s="4">
        <v>5.0695312499999998</v>
      </c>
      <c r="E39" s="4" t="s">
        <v>72</v>
      </c>
      <c r="F39" s="4">
        <v>0.5</v>
      </c>
      <c r="H39" s="4">
        <v>0</v>
      </c>
      <c r="I39" s="4">
        <f t="shared" si="0"/>
        <v>0.5</v>
      </c>
      <c r="L39" s="4">
        <f t="shared" si="17"/>
        <v>0.5</v>
      </c>
      <c r="M39" s="4">
        <f t="shared" si="1"/>
        <v>5.5695312499999998</v>
      </c>
      <c r="N39" s="4">
        <v>1.9750000000000001</v>
      </c>
      <c r="O39" s="4">
        <f t="shared" si="2"/>
        <v>41.85</v>
      </c>
      <c r="P39" s="4">
        <v>92.5</v>
      </c>
      <c r="Q39" s="4">
        <f t="shared" si="18"/>
        <v>4.625</v>
      </c>
      <c r="S39" s="4">
        <v>0.51</v>
      </c>
      <c r="V39" s="4">
        <f t="shared" si="14"/>
        <v>5.1349999999999998</v>
      </c>
      <c r="AC39" s="4">
        <f t="shared" si="3"/>
        <v>0</v>
      </c>
      <c r="AD39" s="4">
        <v>18</v>
      </c>
      <c r="AE39" s="4">
        <f t="shared" si="19"/>
        <v>1.8</v>
      </c>
      <c r="AG39" s="4">
        <f t="shared" si="20"/>
        <v>1.8</v>
      </c>
      <c r="AH39" s="4">
        <v>1.6</v>
      </c>
      <c r="AM39" s="4">
        <f t="shared" si="21"/>
        <v>3.4000000000000004</v>
      </c>
      <c r="AT39" s="4">
        <f t="shared" si="4"/>
        <v>0</v>
      </c>
      <c r="AW39" s="4">
        <v>0</v>
      </c>
      <c r="AX39" s="5" t="s">
        <v>196</v>
      </c>
      <c r="AY39" s="5" t="s">
        <v>197</v>
      </c>
      <c r="BB39" s="4">
        <v>1.6</v>
      </c>
      <c r="BC39" s="4">
        <f t="shared" si="22"/>
        <v>1.6</v>
      </c>
      <c r="BD39" s="4">
        <f t="shared" si="5"/>
        <v>57.554531249999997</v>
      </c>
      <c r="BE39" s="4">
        <f t="shared" si="15"/>
        <v>47</v>
      </c>
      <c r="BF39" s="4">
        <f t="shared" si="16"/>
        <v>33</v>
      </c>
    </row>
    <row r="40" spans="1:58" s="4" customFormat="1" ht="12" x14ac:dyDescent="0.25">
      <c r="A40" s="4" t="s">
        <v>189</v>
      </c>
      <c r="B40" s="4" t="s">
        <v>198</v>
      </c>
      <c r="C40" s="4" t="s">
        <v>199</v>
      </c>
      <c r="D40" s="4">
        <v>5.724609375</v>
      </c>
      <c r="E40" s="4" t="s">
        <v>72</v>
      </c>
      <c r="F40" s="4">
        <v>0.5</v>
      </c>
      <c r="H40" s="4">
        <v>0</v>
      </c>
      <c r="I40" s="4">
        <f t="shared" si="0"/>
        <v>0.5</v>
      </c>
      <c r="L40" s="4">
        <f t="shared" si="17"/>
        <v>0.5</v>
      </c>
      <c r="M40" s="4">
        <f t="shared" si="1"/>
        <v>6.224609375</v>
      </c>
      <c r="N40" s="4">
        <v>2.984</v>
      </c>
      <c r="O40" s="4">
        <f t="shared" si="2"/>
        <v>47.904000000000003</v>
      </c>
      <c r="P40" s="4">
        <v>65</v>
      </c>
      <c r="Q40" s="4">
        <f t="shared" si="18"/>
        <v>3.25</v>
      </c>
      <c r="S40" s="4">
        <v>0.6</v>
      </c>
      <c r="V40" s="4">
        <f t="shared" si="14"/>
        <v>3.85</v>
      </c>
      <c r="AC40" s="4">
        <f t="shared" si="3"/>
        <v>0</v>
      </c>
      <c r="AD40" s="4">
        <v>12</v>
      </c>
      <c r="AE40" s="4">
        <f t="shared" si="19"/>
        <v>1.2</v>
      </c>
      <c r="AG40" s="4">
        <f t="shared" si="20"/>
        <v>1.2</v>
      </c>
      <c r="AH40" s="4">
        <v>0.5</v>
      </c>
      <c r="AM40" s="4">
        <f t="shared" si="21"/>
        <v>1.7</v>
      </c>
      <c r="AT40" s="4">
        <f t="shared" si="4"/>
        <v>0</v>
      </c>
      <c r="AU40" s="4" t="s">
        <v>131</v>
      </c>
      <c r="AW40" s="4">
        <f>0.15</f>
        <v>0.15</v>
      </c>
      <c r="AX40" s="4" t="s">
        <v>200</v>
      </c>
      <c r="AY40" s="4" t="s">
        <v>201</v>
      </c>
      <c r="BB40" s="4">
        <v>1.25</v>
      </c>
      <c r="BC40" s="4">
        <f t="shared" si="22"/>
        <v>1.4</v>
      </c>
      <c r="BD40" s="4">
        <f t="shared" si="5"/>
        <v>61.078609375000006</v>
      </c>
      <c r="BE40" s="4">
        <f t="shared" si="15"/>
        <v>19</v>
      </c>
      <c r="BF40" s="4">
        <f t="shared" si="16"/>
        <v>22</v>
      </c>
    </row>
    <row r="41" spans="1:58" s="4" customFormat="1" ht="12" x14ac:dyDescent="0.25">
      <c r="A41" s="4" t="s">
        <v>189</v>
      </c>
      <c r="B41" s="4" t="s">
        <v>202</v>
      </c>
      <c r="C41" s="4" t="s">
        <v>203</v>
      </c>
      <c r="D41" s="4">
        <v>0</v>
      </c>
      <c r="E41" s="4" t="s">
        <v>72</v>
      </c>
      <c r="F41" s="4">
        <v>0.5</v>
      </c>
      <c r="H41" s="4">
        <v>0</v>
      </c>
      <c r="I41" s="4">
        <f t="shared" si="0"/>
        <v>0.5</v>
      </c>
      <c r="L41" s="4">
        <f t="shared" si="17"/>
        <v>0.5</v>
      </c>
      <c r="M41" s="4">
        <f t="shared" si="1"/>
        <v>0.5</v>
      </c>
      <c r="N41" s="4">
        <v>2.0979999999999999</v>
      </c>
      <c r="O41" s="4">
        <f t="shared" si="2"/>
        <v>42.587999999999994</v>
      </c>
      <c r="P41" s="4">
        <v>73.5</v>
      </c>
      <c r="Q41" s="4">
        <f t="shared" si="18"/>
        <v>3.6749999999999998</v>
      </c>
      <c r="S41" s="4">
        <v>0.19500000000000001</v>
      </c>
      <c r="V41" s="4">
        <f t="shared" si="14"/>
        <v>3.8699999999999997</v>
      </c>
      <c r="AC41" s="4">
        <f t="shared" si="3"/>
        <v>0</v>
      </c>
      <c r="AD41" s="4">
        <v>19</v>
      </c>
      <c r="AE41" s="4">
        <f t="shared" si="19"/>
        <v>1.9</v>
      </c>
      <c r="AG41" s="4">
        <f t="shared" si="20"/>
        <v>1.9</v>
      </c>
      <c r="AH41" s="4">
        <v>0</v>
      </c>
      <c r="AM41" s="4">
        <f t="shared" si="21"/>
        <v>1.9</v>
      </c>
      <c r="AT41" s="4">
        <f t="shared" si="4"/>
        <v>0</v>
      </c>
      <c r="AW41" s="4">
        <v>0</v>
      </c>
      <c r="AX41" s="4" t="s">
        <v>204</v>
      </c>
      <c r="AY41" s="4" t="s">
        <v>205</v>
      </c>
      <c r="BB41" s="4">
        <v>1.05</v>
      </c>
      <c r="BC41" s="4">
        <f t="shared" si="22"/>
        <v>1.05</v>
      </c>
      <c r="BD41" s="4">
        <f t="shared" si="5"/>
        <v>49.907999999999987</v>
      </c>
      <c r="BE41" s="4">
        <f t="shared" si="15"/>
        <v>40</v>
      </c>
      <c r="BF41" s="4">
        <f t="shared" si="16"/>
        <v>60</v>
      </c>
    </row>
    <row r="42" spans="1:58" s="4" customFormat="1" ht="12" x14ac:dyDescent="0.25">
      <c r="A42" s="4" t="s">
        <v>189</v>
      </c>
      <c r="B42" s="4" t="s">
        <v>206</v>
      </c>
      <c r="C42" s="4" t="s">
        <v>207</v>
      </c>
      <c r="D42" s="4">
        <v>5.6683593749999996</v>
      </c>
      <c r="E42" s="4" t="s">
        <v>72</v>
      </c>
      <c r="F42" s="4">
        <v>0.5</v>
      </c>
      <c r="H42" s="4">
        <v>0</v>
      </c>
      <c r="I42" s="4">
        <f t="shared" si="0"/>
        <v>0.5</v>
      </c>
      <c r="L42" s="4">
        <f t="shared" si="17"/>
        <v>0.5</v>
      </c>
      <c r="M42" s="4">
        <f t="shared" si="1"/>
        <v>6.1683593749999996</v>
      </c>
      <c r="N42" s="4">
        <v>2.5550000000000002</v>
      </c>
      <c r="O42" s="4">
        <f t="shared" si="2"/>
        <v>45.33</v>
      </c>
      <c r="P42" s="4">
        <v>70.5</v>
      </c>
      <c r="Q42" s="4">
        <f t="shared" si="18"/>
        <v>3.5249999999999999</v>
      </c>
      <c r="S42" s="4">
        <v>0.34499999999999997</v>
      </c>
      <c r="V42" s="4">
        <f t="shared" si="14"/>
        <v>3.87</v>
      </c>
      <c r="AC42" s="4">
        <f t="shared" si="3"/>
        <v>0</v>
      </c>
      <c r="AD42" s="4">
        <v>17</v>
      </c>
      <c r="AE42" s="4">
        <f t="shared" si="19"/>
        <v>1.7</v>
      </c>
      <c r="AG42" s="4">
        <f t="shared" si="20"/>
        <v>1.7</v>
      </c>
      <c r="AH42" s="4">
        <v>0.42</v>
      </c>
      <c r="AM42" s="4">
        <f t="shared" si="21"/>
        <v>2.12</v>
      </c>
      <c r="AT42" s="4">
        <f t="shared" si="4"/>
        <v>0</v>
      </c>
      <c r="AW42" s="4">
        <v>0</v>
      </c>
      <c r="BB42" s="4">
        <v>0</v>
      </c>
      <c r="BC42" s="4">
        <f t="shared" si="22"/>
        <v>0</v>
      </c>
      <c r="BD42" s="4">
        <f t="shared" si="5"/>
        <v>57.488359374999995</v>
      </c>
      <c r="BE42" s="4">
        <f t="shared" si="15"/>
        <v>27</v>
      </c>
      <c r="BF42" s="4">
        <f t="shared" si="16"/>
        <v>34</v>
      </c>
    </row>
    <row r="43" spans="1:58" s="4" customFormat="1" ht="12" x14ac:dyDescent="0.25">
      <c r="A43" s="4" t="s">
        <v>189</v>
      </c>
      <c r="B43" s="4" t="s">
        <v>208</v>
      </c>
      <c r="C43" s="4" t="s">
        <v>209</v>
      </c>
      <c r="D43" s="4">
        <v>5.3601562500000002</v>
      </c>
      <c r="E43" s="4" t="s">
        <v>72</v>
      </c>
      <c r="F43" s="4">
        <v>0.5</v>
      </c>
      <c r="H43" s="4">
        <v>0</v>
      </c>
      <c r="I43" s="4">
        <f t="shared" si="0"/>
        <v>0.5</v>
      </c>
      <c r="L43" s="4">
        <f t="shared" si="17"/>
        <v>0.5</v>
      </c>
      <c r="M43" s="4">
        <f t="shared" si="1"/>
        <v>5.8601562500000002</v>
      </c>
      <c r="N43" s="4">
        <v>1.827</v>
      </c>
      <c r="O43" s="4">
        <f t="shared" si="2"/>
        <v>40.961999999999996</v>
      </c>
      <c r="P43" s="4">
        <v>65</v>
      </c>
      <c r="Q43" s="4">
        <f t="shared" si="18"/>
        <v>3.25</v>
      </c>
      <c r="S43" s="4">
        <v>0.51</v>
      </c>
      <c r="V43" s="4">
        <f t="shared" si="14"/>
        <v>3.76</v>
      </c>
      <c r="AC43" s="4">
        <f t="shared" si="3"/>
        <v>0</v>
      </c>
      <c r="AD43" s="4">
        <v>17</v>
      </c>
      <c r="AE43" s="4">
        <f t="shared" si="19"/>
        <v>1.7</v>
      </c>
      <c r="AG43" s="4">
        <f t="shared" si="20"/>
        <v>1.7</v>
      </c>
      <c r="AH43" s="4">
        <v>0.57999999999999996</v>
      </c>
      <c r="AM43" s="4">
        <f t="shared" si="21"/>
        <v>2.2799999999999998</v>
      </c>
      <c r="AT43" s="4">
        <f t="shared" si="4"/>
        <v>0</v>
      </c>
      <c r="AW43" s="4">
        <v>0</v>
      </c>
      <c r="AX43" s="4" t="s">
        <v>210</v>
      </c>
      <c r="AY43" s="4" t="s">
        <v>210</v>
      </c>
      <c r="BB43" s="4">
        <v>1</v>
      </c>
      <c r="BC43" s="4">
        <f t="shared" si="22"/>
        <v>1</v>
      </c>
      <c r="BD43" s="4">
        <f t="shared" si="5"/>
        <v>53.862156249999998</v>
      </c>
      <c r="BE43" s="4">
        <f t="shared" si="15"/>
        <v>54</v>
      </c>
      <c r="BF43" s="4">
        <f t="shared" si="16"/>
        <v>50</v>
      </c>
    </row>
    <row r="44" spans="1:58" s="4" customFormat="1" ht="12" x14ac:dyDescent="0.25">
      <c r="A44" s="4" t="s">
        <v>189</v>
      </c>
      <c r="B44" s="4" t="s">
        <v>211</v>
      </c>
      <c r="C44" s="4" t="s">
        <v>212</v>
      </c>
      <c r="D44" s="4">
        <v>5.5828125000000002</v>
      </c>
      <c r="E44" s="4" t="s">
        <v>72</v>
      </c>
      <c r="F44" s="4">
        <v>0.5</v>
      </c>
      <c r="H44" s="4">
        <v>0</v>
      </c>
      <c r="I44" s="4">
        <f t="shared" si="0"/>
        <v>0.5</v>
      </c>
      <c r="L44" s="4">
        <f t="shared" si="17"/>
        <v>0.5</v>
      </c>
      <c r="M44" s="4">
        <f t="shared" si="1"/>
        <v>6.0828125000000002</v>
      </c>
      <c r="N44" s="4">
        <v>1.556</v>
      </c>
      <c r="O44" s="4">
        <f t="shared" si="2"/>
        <v>39.335999999999999</v>
      </c>
      <c r="P44" s="4">
        <v>66.5</v>
      </c>
      <c r="Q44" s="4">
        <f t="shared" si="18"/>
        <v>3.3250000000000002</v>
      </c>
      <c r="S44" s="4">
        <v>0.72</v>
      </c>
      <c r="V44" s="4">
        <f t="shared" ref="V44:V70" si="23">Q44+U44+S44</f>
        <v>4.0449999999999999</v>
      </c>
      <c r="AC44" s="4">
        <f t="shared" si="3"/>
        <v>0</v>
      </c>
      <c r="AD44" s="4">
        <v>17</v>
      </c>
      <c r="AE44" s="4">
        <f t="shared" si="19"/>
        <v>1.7</v>
      </c>
      <c r="AG44" s="4">
        <f t="shared" si="20"/>
        <v>1.7</v>
      </c>
      <c r="AH44" s="4">
        <v>0.14000000000000001</v>
      </c>
      <c r="AM44" s="4">
        <f t="shared" si="21"/>
        <v>1.8399999999999999</v>
      </c>
      <c r="AT44" s="4">
        <f t="shared" si="4"/>
        <v>0</v>
      </c>
      <c r="AW44" s="4">
        <v>0</v>
      </c>
      <c r="BB44" s="4">
        <v>0</v>
      </c>
      <c r="BC44" s="4">
        <f t="shared" ref="BC44:BC56" si="24">AT44+AW44+BB44</f>
        <v>0</v>
      </c>
      <c r="BD44" s="4">
        <f t="shared" si="5"/>
        <v>51.303812500000006</v>
      </c>
      <c r="BE44" s="4">
        <f t="shared" si="15"/>
        <v>60</v>
      </c>
      <c r="BF44" s="4">
        <f t="shared" si="16"/>
        <v>58</v>
      </c>
    </row>
    <row r="45" spans="1:58" s="4" customFormat="1" ht="12" x14ac:dyDescent="0.25">
      <c r="A45" s="4" t="s">
        <v>189</v>
      </c>
      <c r="B45" s="4" t="s">
        <v>213</v>
      </c>
      <c r="C45" s="4" t="s">
        <v>214</v>
      </c>
      <c r="D45" s="4">
        <v>5.7071484374999999</v>
      </c>
      <c r="E45" s="4" t="s">
        <v>72</v>
      </c>
      <c r="F45" s="4">
        <v>0.5</v>
      </c>
      <c r="H45" s="4">
        <v>0</v>
      </c>
      <c r="I45" s="4">
        <f t="shared" si="0"/>
        <v>0.5</v>
      </c>
      <c r="L45" s="4">
        <f t="shared" si="17"/>
        <v>0.5</v>
      </c>
      <c r="M45" s="4">
        <f t="shared" si="1"/>
        <v>6.2071484374999999</v>
      </c>
      <c r="N45" s="4">
        <v>3.2959999999999998</v>
      </c>
      <c r="O45" s="4">
        <f t="shared" si="2"/>
        <v>49.776000000000003</v>
      </c>
      <c r="P45" s="4">
        <v>83.5</v>
      </c>
      <c r="Q45" s="4">
        <f t="shared" si="18"/>
        <v>4.1749999999999998</v>
      </c>
      <c r="S45" s="4">
        <v>0.3</v>
      </c>
      <c r="V45" s="4">
        <f t="shared" si="23"/>
        <v>4.4749999999999996</v>
      </c>
      <c r="AC45" s="4">
        <f t="shared" si="3"/>
        <v>0</v>
      </c>
      <c r="AD45" s="4">
        <v>20</v>
      </c>
      <c r="AE45" s="4">
        <f t="shared" si="19"/>
        <v>2</v>
      </c>
      <c r="AG45" s="4">
        <f t="shared" si="20"/>
        <v>2</v>
      </c>
      <c r="AH45" s="4">
        <v>0</v>
      </c>
      <c r="AM45" s="4">
        <f t="shared" si="21"/>
        <v>2</v>
      </c>
      <c r="AT45" s="4">
        <f t="shared" si="4"/>
        <v>0</v>
      </c>
      <c r="AW45" s="4">
        <v>0</v>
      </c>
      <c r="AX45" s="4" t="s">
        <v>92</v>
      </c>
      <c r="BB45" s="4">
        <v>0.5</v>
      </c>
      <c r="BC45" s="4">
        <f t="shared" si="24"/>
        <v>0.5</v>
      </c>
      <c r="BD45" s="4">
        <f t="shared" si="5"/>
        <v>62.958148437500007</v>
      </c>
      <c r="BE45" s="4">
        <f t="shared" si="15"/>
        <v>10</v>
      </c>
      <c r="BF45" s="4">
        <f t="shared" si="16"/>
        <v>18</v>
      </c>
    </row>
    <row r="46" spans="1:58" s="4" customFormat="1" ht="12" x14ac:dyDescent="0.25">
      <c r="A46" s="4" t="s">
        <v>189</v>
      </c>
      <c r="B46" s="4" t="s">
        <v>215</v>
      </c>
      <c r="C46" s="4" t="s">
        <v>216</v>
      </c>
      <c r="D46" s="4">
        <v>5.6624999999999996</v>
      </c>
      <c r="E46" s="4" t="s">
        <v>72</v>
      </c>
      <c r="F46" s="4">
        <v>0.5</v>
      </c>
      <c r="H46" s="4">
        <v>0</v>
      </c>
      <c r="I46" s="4">
        <f t="shared" si="0"/>
        <v>0.5</v>
      </c>
      <c r="L46" s="4">
        <f t="shared" si="17"/>
        <v>0.5</v>
      </c>
      <c r="M46" s="4">
        <f t="shared" si="1"/>
        <v>6.1624999999999996</v>
      </c>
      <c r="N46" s="4">
        <v>1.929</v>
      </c>
      <c r="O46" s="4">
        <f t="shared" si="2"/>
        <v>41.573999999999991</v>
      </c>
      <c r="P46" s="4">
        <v>83</v>
      </c>
      <c r="Q46" s="4">
        <f t="shared" si="18"/>
        <v>4.1499999999999995</v>
      </c>
      <c r="S46" s="4">
        <v>0.9</v>
      </c>
      <c r="V46" s="4">
        <f t="shared" si="23"/>
        <v>5.05</v>
      </c>
      <c r="AC46" s="4">
        <f t="shared" si="3"/>
        <v>0</v>
      </c>
      <c r="AD46" s="4">
        <v>20</v>
      </c>
      <c r="AE46" s="4">
        <f t="shared" si="19"/>
        <v>2</v>
      </c>
      <c r="AG46" s="4">
        <f t="shared" si="20"/>
        <v>2</v>
      </c>
      <c r="AH46" s="4">
        <v>0.18</v>
      </c>
      <c r="AM46" s="4">
        <f t="shared" si="21"/>
        <v>2.1800000000000002</v>
      </c>
      <c r="AT46" s="4">
        <f t="shared" si="4"/>
        <v>0</v>
      </c>
      <c r="AW46" s="4">
        <v>0</v>
      </c>
      <c r="AX46" s="4" t="s">
        <v>217</v>
      </c>
      <c r="AY46" s="4" t="s">
        <v>200</v>
      </c>
      <c r="BB46" s="4">
        <v>0.75</v>
      </c>
      <c r="BC46" s="4">
        <f t="shared" si="24"/>
        <v>0.75</v>
      </c>
      <c r="BD46" s="4">
        <f t="shared" si="5"/>
        <v>55.716499999999989</v>
      </c>
      <c r="BE46" s="4">
        <f t="shared" si="15"/>
        <v>50</v>
      </c>
      <c r="BF46" s="4">
        <f t="shared" si="16"/>
        <v>42</v>
      </c>
    </row>
    <row r="47" spans="1:58" s="4" customFormat="1" ht="12" x14ac:dyDescent="0.25">
      <c r="A47" s="4" t="s">
        <v>189</v>
      </c>
      <c r="B47" s="4" t="s">
        <v>218</v>
      </c>
      <c r="C47" s="4" t="s">
        <v>219</v>
      </c>
      <c r="D47" s="4">
        <v>5.7234375000000002</v>
      </c>
      <c r="E47" s="4" t="s">
        <v>72</v>
      </c>
      <c r="F47" s="4">
        <v>0.5</v>
      </c>
      <c r="H47" s="4">
        <v>0</v>
      </c>
      <c r="I47" s="4">
        <f t="shared" si="0"/>
        <v>0.5</v>
      </c>
      <c r="L47" s="4">
        <f t="shared" si="17"/>
        <v>0.5</v>
      </c>
      <c r="M47" s="4">
        <f t="shared" si="1"/>
        <v>6.2234375000000002</v>
      </c>
      <c r="N47" s="4">
        <v>2.6819999999999999</v>
      </c>
      <c r="O47" s="4">
        <f t="shared" si="2"/>
        <v>46.091999999999992</v>
      </c>
      <c r="P47" s="4">
        <v>72.5</v>
      </c>
      <c r="Q47" s="4">
        <f t="shared" si="18"/>
        <v>3.625</v>
      </c>
      <c r="S47" s="4">
        <v>0.495</v>
      </c>
      <c r="V47" s="4">
        <f t="shared" si="23"/>
        <v>4.12</v>
      </c>
      <c r="AC47" s="4">
        <f t="shared" si="3"/>
        <v>0</v>
      </c>
      <c r="AD47" s="4">
        <v>20</v>
      </c>
      <c r="AE47" s="4">
        <f t="shared" si="19"/>
        <v>2</v>
      </c>
      <c r="AG47" s="4">
        <f t="shared" si="20"/>
        <v>2</v>
      </c>
      <c r="AH47" s="4">
        <v>0</v>
      </c>
      <c r="AK47" s="5" t="s">
        <v>77</v>
      </c>
      <c r="AL47" s="4">
        <v>0.5</v>
      </c>
      <c r="AM47" s="4">
        <f t="shared" si="21"/>
        <v>2.5</v>
      </c>
      <c r="AT47" s="4">
        <f t="shared" si="4"/>
        <v>0</v>
      </c>
      <c r="AW47" s="4">
        <v>0</v>
      </c>
      <c r="BB47" s="4">
        <v>0</v>
      </c>
      <c r="BC47" s="4">
        <f t="shared" si="24"/>
        <v>0</v>
      </c>
      <c r="BD47" s="4">
        <f t="shared" si="5"/>
        <v>58.935437499999992</v>
      </c>
      <c r="BE47" s="4">
        <f t="shared" si="15"/>
        <v>24</v>
      </c>
      <c r="BF47" s="4">
        <f t="shared" si="16"/>
        <v>24</v>
      </c>
    </row>
    <row r="48" spans="1:58" s="4" customFormat="1" ht="12" x14ac:dyDescent="0.25">
      <c r="A48" s="4" t="s">
        <v>189</v>
      </c>
      <c r="B48" s="4" t="s">
        <v>220</v>
      </c>
      <c r="C48" s="4" t="s">
        <v>221</v>
      </c>
      <c r="D48" s="4">
        <v>5.73046875</v>
      </c>
      <c r="E48" s="4" t="s">
        <v>72</v>
      </c>
      <c r="F48" s="4">
        <v>0.5</v>
      </c>
      <c r="H48" s="4">
        <v>0</v>
      </c>
      <c r="I48" s="4">
        <f t="shared" si="0"/>
        <v>0.5</v>
      </c>
      <c r="L48" s="4">
        <f t="shared" si="17"/>
        <v>0.5</v>
      </c>
      <c r="M48" s="4">
        <f t="shared" si="1"/>
        <v>6.23046875</v>
      </c>
      <c r="N48" s="4">
        <v>3.3570000000000002</v>
      </c>
      <c r="O48" s="4">
        <f t="shared" si="2"/>
        <v>50.141999999999996</v>
      </c>
      <c r="P48" s="4">
        <v>85.5</v>
      </c>
      <c r="Q48" s="4">
        <f t="shared" si="18"/>
        <v>4.2750000000000004</v>
      </c>
      <c r="S48" s="4">
        <v>0.9</v>
      </c>
      <c r="V48" s="4">
        <f t="shared" si="23"/>
        <v>5.1750000000000007</v>
      </c>
      <c r="AA48" s="4" t="s">
        <v>129</v>
      </c>
      <c r="AB48" s="4">
        <v>0.5</v>
      </c>
      <c r="AC48" s="4">
        <f t="shared" si="3"/>
        <v>0.5</v>
      </c>
      <c r="AD48" s="4">
        <v>18</v>
      </c>
      <c r="AE48" s="4">
        <f t="shared" si="19"/>
        <v>1.8</v>
      </c>
      <c r="AG48" s="4">
        <f t="shared" si="20"/>
        <v>1.8</v>
      </c>
      <c r="AH48" s="4">
        <v>2</v>
      </c>
      <c r="AK48" s="5" t="s">
        <v>222</v>
      </c>
      <c r="AL48" s="4">
        <v>0.7</v>
      </c>
      <c r="AM48" s="4">
        <f t="shared" si="21"/>
        <v>4.5</v>
      </c>
      <c r="AN48" s="4" t="s">
        <v>223</v>
      </c>
      <c r="AO48" s="4">
        <v>0.4</v>
      </c>
      <c r="AT48" s="4">
        <f t="shared" si="4"/>
        <v>0.4</v>
      </c>
      <c r="AW48" s="4">
        <v>0</v>
      </c>
      <c r="AX48" s="4" t="s">
        <v>224</v>
      </c>
      <c r="AY48" s="4" t="s">
        <v>225</v>
      </c>
      <c r="AZ48" s="4" t="s">
        <v>226</v>
      </c>
      <c r="BB48" s="4">
        <v>2.2999999999999998</v>
      </c>
      <c r="BC48" s="4">
        <f t="shared" si="24"/>
        <v>2.6999999999999997</v>
      </c>
      <c r="BD48" s="4">
        <f t="shared" si="5"/>
        <v>69.247468749999996</v>
      </c>
      <c r="BE48" s="4">
        <f t="shared" si="15"/>
        <v>8</v>
      </c>
      <c r="BF48" s="4">
        <f t="shared" si="16"/>
        <v>1</v>
      </c>
    </row>
    <row r="49" spans="1:58" s="4" customFormat="1" ht="12" x14ac:dyDescent="0.25">
      <c r="A49" s="4" t="s">
        <v>189</v>
      </c>
      <c r="B49" s="4" t="s">
        <v>227</v>
      </c>
      <c r="C49" s="4" t="s">
        <v>228</v>
      </c>
      <c r="D49" s="4">
        <v>5.7281250000000004</v>
      </c>
      <c r="E49" s="4" t="s">
        <v>72</v>
      </c>
      <c r="F49" s="4">
        <v>0.5</v>
      </c>
      <c r="H49" s="4">
        <v>0</v>
      </c>
      <c r="I49" s="4">
        <f t="shared" si="0"/>
        <v>0.5</v>
      </c>
      <c r="L49" s="4">
        <f t="shared" si="17"/>
        <v>0.5</v>
      </c>
      <c r="M49" s="4">
        <f t="shared" si="1"/>
        <v>6.2281250000000004</v>
      </c>
      <c r="N49" s="4">
        <v>3.8069999999999999</v>
      </c>
      <c r="O49" s="4">
        <f t="shared" si="2"/>
        <v>52.841999999999992</v>
      </c>
      <c r="P49" s="4">
        <v>86.5</v>
      </c>
      <c r="Q49" s="4">
        <f t="shared" si="18"/>
        <v>4.3250000000000002</v>
      </c>
      <c r="S49" s="4">
        <v>0.87</v>
      </c>
      <c r="V49" s="4">
        <f t="shared" si="23"/>
        <v>5.1950000000000003</v>
      </c>
      <c r="AC49" s="4">
        <f t="shared" si="3"/>
        <v>0</v>
      </c>
      <c r="AD49" s="4">
        <v>12</v>
      </c>
      <c r="AE49" s="4">
        <f t="shared" si="19"/>
        <v>1.2</v>
      </c>
      <c r="AG49" s="4">
        <f t="shared" si="20"/>
        <v>1.2</v>
      </c>
      <c r="AH49" s="4">
        <v>1.52</v>
      </c>
      <c r="AK49" s="5" t="s">
        <v>77</v>
      </c>
      <c r="AL49" s="4">
        <v>0.5</v>
      </c>
      <c r="AM49" s="4">
        <f t="shared" si="21"/>
        <v>3.2199999999999998</v>
      </c>
      <c r="AT49" s="4">
        <f t="shared" si="4"/>
        <v>0</v>
      </c>
      <c r="AW49" s="4">
        <v>0</v>
      </c>
      <c r="AX49" s="4" t="s">
        <v>229</v>
      </c>
      <c r="AY49" s="4" t="s">
        <v>230</v>
      </c>
      <c r="AZ49" s="4" t="s">
        <v>172</v>
      </c>
      <c r="BB49" s="4">
        <v>1.65</v>
      </c>
      <c r="BC49" s="4">
        <f t="shared" si="24"/>
        <v>1.65</v>
      </c>
      <c r="BD49" s="4">
        <f t="shared" si="5"/>
        <v>69.135124999999988</v>
      </c>
      <c r="BE49" s="4">
        <f t="shared" si="15"/>
        <v>2</v>
      </c>
      <c r="BF49" s="4">
        <f t="shared" si="16"/>
        <v>2</v>
      </c>
    </row>
    <row r="50" spans="1:58" s="4" customFormat="1" ht="12" x14ac:dyDescent="0.25">
      <c r="A50" s="4" t="s">
        <v>189</v>
      </c>
      <c r="B50" s="4" t="s">
        <v>231</v>
      </c>
      <c r="C50" s="4" t="s">
        <v>232</v>
      </c>
      <c r="D50" s="4">
        <v>5.7550781249999998</v>
      </c>
      <c r="E50" s="4" t="s">
        <v>72</v>
      </c>
      <c r="F50" s="4">
        <v>0.5</v>
      </c>
      <c r="H50" s="4">
        <v>0</v>
      </c>
      <c r="I50" s="4">
        <f t="shared" si="0"/>
        <v>0.5</v>
      </c>
      <c r="L50" s="4">
        <f t="shared" si="17"/>
        <v>0.5</v>
      </c>
      <c r="M50" s="4">
        <f t="shared" si="1"/>
        <v>6.2550781249999998</v>
      </c>
      <c r="N50" s="4">
        <v>2.0230000000000001</v>
      </c>
      <c r="O50" s="4">
        <f t="shared" si="2"/>
        <v>42.137999999999998</v>
      </c>
      <c r="P50" s="4">
        <v>72</v>
      </c>
      <c r="Q50" s="4">
        <f t="shared" si="18"/>
        <v>3.5999999999999996</v>
      </c>
      <c r="S50" s="4">
        <v>0.75</v>
      </c>
      <c r="V50" s="4">
        <f t="shared" si="23"/>
        <v>4.3499999999999996</v>
      </c>
      <c r="AC50" s="4">
        <f t="shared" si="3"/>
        <v>0</v>
      </c>
      <c r="AD50" s="4">
        <v>14</v>
      </c>
      <c r="AE50" s="4">
        <f t="shared" si="19"/>
        <v>1.4</v>
      </c>
      <c r="AG50" s="4">
        <f t="shared" si="20"/>
        <v>1.4</v>
      </c>
      <c r="AH50" s="4">
        <v>0.8</v>
      </c>
      <c r="AM50" s="4">
        <f t="shared" si="21"/>
        <v>2.2000000000000002</v>
      </c>
      <c r="AT50" s="4">
        <f t="shared" si="4"/>
        <v>0</v>
      </c>
      <c r="AW50" s="4">
        <v>0</v>
      </c>
      <c r="AX50" s="4" t="s">
        <v>137</v>
      </c>
      <c r="AY50" s="4" t="s">
        <v>233</v>
      </c>
      <c r="BB50" s="4">
        <v>0.75</v>
      </c>
      <c r="BC50" s="4">
        <f t="shared" si="24"/>
        <v>0.75</v>
      </c>
      <c r="BD50" s="4">
        <f t="shared" si="5"/>
        <v>55.693078125</v>
      </c>
      <c r="BE50" s="4">
        <f t="shared" si="15"/>
        <v>44</v>
      </c>
      <c r="BF50" s="4">
        <f t="shared" si="16"/>
        <v>43</v>
      </c>
    </row>
    <row r="51" spans="1:58" s="4" customFormat="1" ht="12" x14ac:dyDescent="0.25">
      <c r="A51" s="4" t="s">
        <v>189</v>
      </c>
      <c r="B51" s="4" t="s">
        <v>234</v>
      </c>
      <c r="C51" s="4" t="s">
        <v>235</v>
      </c>
      <c r="D51" s="4">
        <v>5.7117187500000002</v>
      </c>
      <c r="E51" s="4" t="s">
        <v>72</v>
      </c>
      <c r="F51" s="4">
        <v>0.5</v>
      </c>
      <c r="H51" s="4">
        <v>0</v>
      </c>
      <c r="I51" s="4">
        <f t="shared" si="0"/>
        <v>0.5</v>
      </c>
      <c r="L51" s="4">
        <f t="shared" si="17"/>
        <v>0.5</v>
      </c>
      <c r="M51" s="4">
        <f t="shared" si="1"/>
        <v>6.2117187500000002</v>
      </c>
      <c r="N51" s="4">
        <v>2.8570000000000002</v>
      </c>
      <c r="O51" s="4">
        <f t="shared" si="2"/>
        <v>47.141999999999996</v>
      </c>
      <c r="P51" s="4">
        <v>86.5</v>
      </c>
      <c r="Q51" s="4">
        <f t="shared" si="18"/>
        <v>4.3250000000000002</v>
      </c>
      <c r="S51" s="4">
        <v>0.87</v>
      </c>
      <c r="V51" s="4">
        <f t="shared" si="23"/>
        <v>5.1950000000000003</v>
      </c>
      <c r="AC51" s="4">
        <f t="shared" si="3"/>
        <v>0</v>
      </c>
      <c r="AD51" s="4">
        <v>12</v>
      </c>
      <c r="AE51" s="4">
        <f t="shared" si="19"/>
        <v>1.2</v>
      </c>
      <c r="AG51" s="4">
        <f t="shared" si="20"/>
        <v>1.2</v>
      </c>
      <c r="AH51" s="4">
        <v>0.94</v>
      </c>
      <c r="AK51" s="5" t="s">
        <v>130</v>
      </c>
      <c r="AL51" s="4">
        <v>0.2</v>
      </c>
      <c r="AM51" s="4">
        <f t="shared" si="21"/>
        <v>2.34</v>
      </c>
      <c r="AT51" s="4">
        <f t="shared" si="4"/>
        <v>0</v>
      </c>
      <c r="AW51" s="4">
        <v>0</v>
      </c>
      <c r="AX51" s="4" t="s">
        <v>236</v>
      </c>
      <c r="AY51" s="4" t="s">
        <v>237</v>
      </c>
      <c r="BB51" s="4">
        <v>1.25</v>
      </c>
      <c r="BC51" s="4">
        <f t="shared" si="24"/>
        <v>1.25</v>
      </c>
      <c r="BD51" s="4">
        <f t="shared" si="5"/>
        <v>62.138718749999995</v>
      </c>
      <c r="BE51" s="4">
        <f t="shared" si="15"/>
        <v>21</v>
      </c>
      <c r="BF51" s="4">
        <f t="shared" si="16"/>
        <v>20</v>
      </c>
    </row>
    <row r="52" spans="1:58" s="4" customFormat="1" ht="13.05" customHeight="1" x14ac:dyDescent="0.25">
      <c r="A52" s="4" t="s">
        <v>189</v>
      </c>
      <c r="B52" s="4" t="s">
        <v>238</v>
      </c>
      <c r="C52" s="4" t="s">
        <v>239</v>
      </c>
      <c r="D52" s="4">
        <v>5.6882812500000002</v>
      </c>
      <c r="E52" s="4" t="s">
        <v>72</v>
      </c>
      <c r="F52" s="4">
        <v>0.5</v>
      </c>
      <c r="H52" s="4">
        <v>0</v>
      </c>
      <c r="I52" s="4">
        <f t="shared" si="0"/>
        <v>0.5</v>
      </c>
      <c r="J52" s="5" t="s">
        <v>240</v>
      </c>
      <c r="K52" s="4">
        <v>0.1</v>
      </c>
      <c r="L52" s="4">
        <f t="shared" si="17"/>
        <v>0.6</v>
      </c>
      <c r="M52" s="4">
        <f t="shared" si="1"/>
        <v>6.2882812499999998</v>
      </c>
      <c r="N52" s="4">
        <v>3.2429999999999999</v>
      </c>
      <c r="O52" s="4">
        <f t="shared" si="2"/>
        <v>49.458000000000006</v>
      </c>
      <c r="P52" s="4">
        <v>68</v>
      </c>
      <c r="Q52" s="4">
        <f t="shared" si="18"/>
        <v>3.4000000000000004</v>
      </c>
      <c r="S52" s="4">
        <v>0.56999999999999995</v>
      </c>
      <c r="V52" s="4">
        <f t="shared" si="23"/>
        <v>3.97</v>
      </c>
      <c r="AC52" s="4">
        <f t="shared" si="3"/>
        <v>0</v>
      </c>
      <c r="AD52" s="4">
        <v>19</v>
      </c>
      <c r="AE52" s="4">
        <f t="shared" si="19"/>
        <v>1.9</v>
      </c>
      <c r="AG52" s="4">
        <f t="shared" si="20"/>
        <v>1.9</v>
      </c>
      <c r="AH52" s="4">
        <v>2</v>
      </c>
      <c r="AK52" s="4" t="s">
        <v>241</v>
      </c>
      <c r="AL52" s="4">
        <v>0.5</v>
      </c>
      <c r="AM52" s="4">
        <f t="shared" si="21"/>
        <v>4.4000000000000004</v>
      </c>
      <c r="AT52" s="4">
        <f t="shared" si="4"/>
        <v>0</v>
      </c>
      <c r="AW52" s="4">
        <v>0</v>
      </c>
      <c r="AX52" s="4" t="s">
        <v>242</v>
      </c>
      <c r="AY52" s="4" t="s">
        <v>242</v>
      </c>
      <c r="BB52" s="4">
        <v>1.7</v>
      </c>
      <c r="BC52" s="4">
        <f t="shared" si="24"/>
        <v>1.7</v>
      </c>
      <c r="BD52" s="4">
        <f t="shared" si="5"/>
        <v>65.816281250000003</v>
      </c>
      <c r="BE52" s="4">
        <f t="shared" si="15"/>
        <v>11</v>
      </c>
      <c r="BF52" s="4">
        <f t="shared" si="16"/>
        <v>13</v>
      </c>
    </row>
    <row r="53" spans="1:58" s="4" customFormat="1" ht="12" x14ac:dyDescent="0.25">
      <c r="A53" s="4" t="s">
        <v>189</v>
      </c>
      <c r="B53" s="4" t="s">
        <v>243</v>
      </c>
      <c r="C53" s="4" t="s">
        <v>244</v>
      </c>
      <c r="D53" s="4">
        <v>5.654296875</v>
      </c>
      <c r="E53" s="4" t="s">
        <v>72</v>
      </c>
      <c r="F53" s="4">
        <v>0.5</v>
      </c>
      <c r="H53" s="4">
        <v>0</v>
      </c>
      <c r="I53" s="4">
        <f t="shared" si="0"/>
        <v>0.5</v>
      </c>
      <c r="L53" s="4">
        <f t="shared" si="17"/>
        <v>0.5</v>
      </c>
      <c r="M53" s="4">
        <f t="shared" si="1"/>
        <v>6.154296875</v>
      </c>
      <c r="N53" s="4">
        <v>2.1320000000000001</v>
      </c>
      <c r="O53" s="4">
        <f t="shared" si="2"/>
        <v>42.791999999999994</v>
      </c>
      <c r="P53" s="4">
        <v>74</v>
      </c>
      <c r="Q53" s="4">
        <f t="shared" si="18"/>
        <v>3.7</v>
      </c>
      <c r="S53" s="4">
        <v>0.66</v>
      </c>
      <c r="V53" s="4">
        <f t="shared" si="23"/>
        <v>4.3600000000000003</v>
      </c>
      <c r="AC53" s="4">
        <f t="shared" si="3"/>
        <v>0</v>
      </c>
      <c r="AD53" s="4">
        <v>18</v>
      </c>
      <c r="AE53" s="4">
        <f t="shared" si="19"/>
        <v>1.8</v>
      </c>
      <c r="AG53" s="4">
        <f t="shared" si="20"/>
        <v>1.8</v>
      </c>
      <c r="AH53" s="4">
        <v>0</v>
      </c>
      <c r="AM53" s="4">
        <f t="shared" si="21"/>
        <v>1.8</v>
      </c>
      <c r="AT53" s="4">
        <f t="shared" si="4"/>
        <v>0</v>
      </c>
      <c r="AW53" s="4">
        <v>0</v>
      </c>
      <c r="BB53" s="4">
        <v>0</v>
      </c>
      <c r="BC53" s="4">
        <f t="shared" si="24"/>
        <v>0</v>
      </c>
      <c r="BD53" s="4">
        <f t="shared" si="5"/>
        <v>55.106296874999991</v>
      </c>
      <c r="BE53" s="4">
        <f t="shared" si="15"/>
        <v>39</v>
      </c>
      <c r="BF53" s="4">
        <f t="shared" si="16"/>
        <v>45</v>
      </c>
    </row>
    <row r="54" spans="1:58" s="4" customFormat="1" ht="12" x14ac:dyDescent="0.25">
      <c r="A54" s="4" t="s">
        <v>189</v>
      </c>
      <c r="B54" s="4" t="s">
        <v>245</v>
      </c>
      <c r="C54" s="4" t="s">
        <v>246</v>
      </c>
      <c r="D54" s="4">
        <v>5.7140624999999998</v>
      </c>
      <c r="E54" s="4" t="s">
        <v>72</v>
      </c>
      <c r="F54" s="4">
        <v>0.5</v>
      </c>
      <c r="H54" s="4">
        <v>0</v>
      </c>
      <c r="I54" s="4">
        <f t="shared" si="0"/>
        <v>0.5</v>
      </c>
      <c r="L54" s="4">
        <f t="shared" si="17"/>
        <v>0.5</v>
      </c>
      <c r="M54" s="4">
        <f t="shared" si="1"/>
        <v>6.2140624999999998</v>
      </c>
      <c r="N54" s="4">
        <v>3.2360000000000002</v>
      </c>
      <c r="O54" s="4">
        <f t="shared" si="2"/>
        <v>49.415999999999997</v>
      </c>
      <c r="P54" s="4">
        <v>82.5</v>
      </c>
      <c r="Q54" s="4">
        <f t="shared" si="18"/>
        <v>4.125</v>
      </c>
      <c r="S54" s="4">
        <v>0.88500000000000001</v>
      </c>
      <c r="V54" s="4">
        <f t="shared" si="23"/>
        <v>5.01</v>
      </c>
      <c r="AC54" s="4">
        <f t="shared" si="3"/>
        <v>0</v>
      </c>
      <c r="AD54" s="4">
        <v>12</v>
      </c>
      <c r="AE54" s="4">
        <f t="shared" si="19"/>
        <v>1.2</v>
      </c>
      <c r="AG54" s="4">
        <f t="shared" si="20"/>
        <v>1.2</v>
      </c>
      <c r="AH54" s="4">
        <v>1.48</v>
      </c>
      <c r="AK54" s="5" t="s">
        <v>77</v>
      </c>
      <c r="AL54" s="4">
        <v>0.5</v>
      </c>
      <c r="AM54" s="4">
        <f t="shared" si="21"/>
        <v>3.1799999999999997</v>
      </c>
      <c r="AT54" s="4">
        <f t="shared" si="4"/>
        <v>0</v>
      </c>
      <c r="AW54" s="4">
        <v>0</v>
      </c>
      <c r="AX54" s="4" t="s">
        <v>247</v>
      </c>
      <c r="AY54" s="4" t="s">
        <v>248</v>
      </c>
      <c r="AZ54" s="4" t="s">
        <v>124</v>
      </c>
      <c r="BB54" s="4">
        <v>2.5</v>
      </c>
      <c r="BC54" s="4">
        <f t="shared" si="24"/>
        <v>2.5</v>
      </c>
      <c r="BD54" s="4">
        <f t="shared" si="5"/>
        <v>66.320062499999992</v>
      </c>
      <c r="BE54" s="4">
        <f t="shared" si="15"/>
        <v>13</v>
      </c>
      <c r="BF54" s="4">
        <f t="shared" si="16"/>
        <v>11</v>
      </c>
    </row>
    <row r="55" spans="1:58" s="4" customFormat="1" ht="12" x14ac:dyDescent="0.25">
      <c r="A55" s="4" t="s">
        <v>189</v>
      </c>
      <c r="B55" s="4" t="s">
        <v>249</v>
      </c>
      <c r="C55" s="4" t="s">
        <v>250</v>
      </c>
      <c r="D55" s="4">
        <v>5.7035156249999996</v>
      </c>
      <c r="E55" s="4" t="s">
        <v>72</v>
      </c>
      <c r="F55" s="4">
        <v>0.5</v>
      </c>
      <c r="H55" s="4">
        <v>0</v>
      </c>
      <c r="I55" s="4">
        <f t="shared" si="0"/>
        <v>0.5</v>
      </c>
      <c r="L55" s="4">
        <f t="shared" si="17"/>
        <v>0.5</v>
      </c>
      <c r="M55" s="4">
        <f t="shared" si="1"/>
        <v>6.2035156249999996</v>
      </c>
      <c r="N55" s="4">
        <v>1.827</v>
      </c>
      <c r="O55" s="4">
        <f t="shared" si="2"/>
        <v>40.961999999999996</v>
      </c>
      <c r="P55" s="4">
        <v>72</v>
      </c>
      <c r="Q55" s="4">
        <f t="shared" si="18"/>
        <v>3.5999999999999996</v>
      </c>
      <c r="S55" s="4">
        <v>0.73499999999999999</v>
      </c>
      <c r="V55" s="4">
        <f t="shared" si="23"/>
        <v>4.335</v>
      </c>
      <c r="AC55" s="4">
        <f t="shared" si="3"/>
        <v>0</v>
      </c>
      <c r="AD55" s="4">
        <v>18</v>
      </c>
      <c r="AE55" s="4">
        <f t="shared" si="19"/>
        <v>1.8</v>
      </c>
      <c r="AG55" s="4">
        <f t="shared" si="20"/>
        <v>1.8</v>
      </c>
      <c r="AH55" s="4">
        <v>0</v>
      </c>
      <c r="AM55" s="4">
        <f t="shared" si="21"/>
        <v>1.8</v>
      </c>
      <c r="AT55" s="4">
        <f t="shared" si="4"/>
        <v>0</v>
      </c>
      <c r="AW55" s="4">
        <v>0</v>
      </c>
      <c r="BB55" s="4">
        <v>0</v>
      </c>
      <c r="BC55" s="4">
        <f t="shared" si="24"/>
        <v>0</v>
      </c>
      <c r="BD55" s="4">
        <f t="shared" si="5"/>
        <v>53.300515624999996</v>
      </c>
      <c r="BE55" s="4">
        <f t="shared" si="15"/>
        <v>54</v>
      </c>
      <c r="BF55" s="4">
        <f t="shared" si="16"/>
        <v>54</v>
      </c>
    </row>
    <row r="56" spans="1:58" s="4" customFormat="1" ht="12" x14ac:dyDescent="0.25">
      <c r="A56" s="4" t="s">
        <v>189</v>
      </c>
      <c r="B56" s="4" t="s">
        <v>251</v>
      </c>
      <c r="C56" s="4" t="s">
        <v>252</v>
      </c>
      <c r="D56" s="4">
        <v>5.7457031250000004</v>
      </c>
      <c r="E56" s="4" t="s">
        <v>72</v>
      </c>
      <c r="F56" s="4">
        <v>0.5</v>
      </c>
      <c r="H56" s="4">
        <v>0</v>
      </c>
      <c r="I56" s="4">
        <f t="shared" si="0"/>
        <v>0.5</v>
      </c>
      <c r="L56" s="4">
        <f t="shared" si="17"/>
        <v>0.5</v>
      </c>
      <c r="M56" s="4">
        <f t="shared" si="1"/>
        <v>6.2457031250000004</v>
      </c>
      <c r="N56" s="4">
        <v>2.3370000000000002</v>
      </c>
      <c r="O56" s="4">
        <f t="shared" si="2"/>
        <v>44.021999999999998</v>
      </c>
      <c r="P56" s="4">
        <v>76</v>
      </c>
      <c r="Q56" s="4">
        <f t="shared" si="18"/>
        <v>3.8</v>
      </c>
      <c r="S56" s="4">
        <v>0.56999999999999995</v>
      </c>
      <c r="V56" s="4">
        <f t="shared" si="23"/>
        <v>4.37</v>
      </c>
      <c r="AC56" s="4">
        <f t="shared" si="3"/>
        <v>0</v>
      </c>
      <c r="AD56" s="4">
        <v>19</v>
      </c>
      <c r="AE56" s="4">
        <f t="shared" si="19"/>
        <v>1.9</v>
      </c>
      <c r="AG56" s="4">
        <f t="shared" si="20"/>
        <v>1.9</v>
      </c>
      <c r="AH56" s="4">
        <v>1.54</v>
      </c>
      <c r="AM56" s="4">
        <f t="shared" si="21"/>
        <v>3.44</v>
      </c>
      <c r="AT56" s="4">
        <f t="shared" si="4"/>
        <v>0</v>
      </c>
      <c r="AW56" s="4">
        <v>0</v>
      </c>
      <c r="BB56" s="4">
        <v>0</v>
      </c>
      <c r="BC56" s="4">
        <f t="shared" si="24"/>
        <v>0</v>
      </c>
      <c r="BD56" s="4">
        <f t="shared" si="5"/>
        <v>58.077703124999992</v>
      </c>
      <c r="BE56" s="4">
        <f t="shared" si="15"/>
        <v>34</v>
      </c>
      <c r="BF56" s="4">
        <f t="shared" si="16"/>
        <v>30</v>
      </c>
    </row>
    <row r="57" spans="1:58" s="4" customFormat="1" ht="12" x14ac:dyDescent="0.25">
      <c r="A57" s="4" t="s">
        <v>189</v>
      </c>
      <c r="B57" s="4" t="s">
        <v>253</v>
      </c>
      <c r="C57" s="4" t="s">
        <v>254</v>
      </c>
      <c r="D57" s="4">
        <v>5.6261718749999998</v>
      </c>
      <c r="E57" s="4" t="s">
        <v>72</v>
      </c>
      <c r="F57" s="4">
        <v>0.5</v>
      </c>
      <c r="H57" s="4">
        <v>0</v>
      </c>
      <c r="I57" s="4">
        <f t="shared" si="0"/>
        <v>0.5</v>
      </c>
      <c r="L57" s="4">
        <f t="shared" si="17"/>
        <v>0.5</v>
      </c>
      <c r="M57" s="4">
        <f t="shared" si="1"/>
        <v>6.1261718749999998</v>
      </c>
      <c r="N57" s="4">
        <v>3.798</v>
      </c>
      <c r="O57" s="4">
        <f t="shared" si="2"/>
        <v>52.788000000000004</v>
      </c>
      <c r="P57" s="4">
        <v>86.5</v>
      </c>
      <c r="Q57" s="4">
        <f t="shared" si="18"/>
        <v>4.3250000000000002</v>
      </c>
      <c r="S57" s="4">
        <v>0.9</v>
      </c>
      <c r="V57" s="4">
        <f t="shared" si="23"/>
        <v>5.2250000000000005</v>
      </c>
      <c r="AC57" s="4">
        <f t="shared" si="3"/>
        <v>0</v>
      </c>
      <c r="AD57" s="4">
        <v>19</v>
      </c>
      <c r="AE57" s="4">
        <f t="shared" si="19"/>
        <v>1.9</v>
      </c>
      <c r="AG57" s="4">
        <f t="shared" si="20"/>
        <v>1.9</v>
      </c>
      <c r="AH57" s="4">
        <v>0</v>
      </c>
      <c r="AK57" s="5" t="s">
        <v>77</v>
      </c>
      <c r="AL57" s="4">
        <v>0.5</v>
      </c>
      <c r="AM57" s="4">
        <f t="shared" si="21"/>
        <v>2.4</v>
      </c>
      <c r="AT57" s="4">
        <f t="shared" si="4"/>
        <v>0</v>
      </c>
      <c r="AW57" s="4">
        <v>0</v>
      </c>
      <c r="BB57" s="4">
        <v>0</v>
      </c>
      <c r="BC57" s="4">
        <f t="shared" si="22"/>
        <v>0</v>
      </c>
      <c r="BD57" s="4">
        <f t="shared" si="5"/>
        <v>66.539171875000008</v>
      </c>
      <c r="BE57" s="4">
        <f t="shared" si="15"/>
        <v>3</v>
      </c>
      <c r="BF57" s="4">
        <f t="shared" si="16"/>
        <v>8</v>
      </c>
    </row>
    <row r="58" spans="1:58" s="4" customFormat="1" ht="12" x14ac:dyDescent="0.25">
      <c r="A58" s="4" t="s">
        <v>189</v>
      </c>
      <c r="B58" s="4" t="s">
        <v>255</v>
      </c>
      <c r="C58" s="4" t="s">
        <v>256</v>
      </c>
      <c r="D58" s="4">
        <v>5.7726562499999998</v>
      </c>
      <c r="E58" s="4" t="s">
        <v>72</v>
      </c>
      <c r="F58" s="4">
        <v>0.5</v>
      </c>
      <c r="H58" s="4">
        <v>0</v>
      </c>
      <c r="I58" s="4">
        <f t="shared" si="0"/>
        <v>0.5</v>
      </c>
      <c r="L58" s="4">
        <f t="shared" si="17"/>
        <v>0.5</v>
      </c>
      <c r="M58" s="4">
        <f t="shared" si="1"/>
        <v>6.2726562499999998</v>
      </c>
      <c r="N58" s="4">
        <v>1.9430000000000001</v>
      </c>
      <c r="O58" s="4">
        <f t="shared" si="2"/>
        <v>41.658000000000001</v>
      </c>
      <c r="P58" s="4">
        <v>87.5</v>
      </c>
      <c r="Q58" s="4">
        <f t="shared" si="18"/>
        <v>4.375</v>
      </c>
      <c r="S58" s="4">
        <v>0.435</v>
      </c>
      <c r="V58" s="4">
        <f t="shared" si="23"/>
        <v>4.8099999999999996</v>
      </c>
      <c r="AC58" s="4">
        <f t="shared" si="3"/>
        <v>0</v>
      </c>
      <c r="AD58" s="4">
        <v>19</v>
      </c>
      <c r="AE58" s="4">
        <f t="shared" si="19"/>
        <v>1.9</v>
      </c>
      <c r="AG58" s="4">
        <f t="shared" si="20"/>
        <v>1.9</v>
      </c>
      <c r="AH58" s="4">
        <v>0.52</v>
      </c>
      <c r="AM58" s="4">
        <f t="shared" si="21"/>
        <v>2.42</v>
      </c>
      <c r="AT58" s="4">
        <f t="shared" si="4"/>
        <v>0</v>
      </c>
      <c r="AW58" s="4">
        <v>0</v>
      </c>
      <c r="AX58" s="4" t="s">
        <v>257</v>
      </c>
      <c r="AY58" s="4" t="s">
        <v>258</v>
      </c>
      <c r="BB58" s="4">
        <v>2.25</v>
      </c>
      <c r="BC58" s="4">
        <f t="shared" si="22"/>
        <v>2.25</v>
      </c>
      <c r="BD58" s="4">
        <f t="shared" si="5"/>
        <v>57.410656250000002</v>
      </c>
      <c r="BE58" s="4">
        <f t="shared" si="15"/>
        <v>49</v>
      </c>
      <c r="BF58" s="4">
        <f t="shared" si="16"/>
        <v>35</v>
      </c>
    </row>
    <row r="59" spans="1:58" s="4" customFormat="1" ht="12" x14ac:dyDescent="0.25">
      <c r="A59" s="4" t="s">
        <v>189</v>
      </c>
      <c r="B59" s="4" t="s">
        <v>259</v>
      </c>
      <c r="C59" s="4" t="s">
        <v>260</v>
      </c>
      <c r="D59" s="4">
        <v>5.595703125</v>
      </c>
      <c r="E59" s="4" t="s">
        <v>72</v>
      </c>
      <c r="F59" s="4">
        <v>0.5</v>
      </c>
      <c r="H59" s="4">
        <v>0</v>
      </c>
      <c r="I59" s="4">
        <f t="shared" si="0"/>
        <v>0.5</v>
      </c>
      <c r="L59" s="4">
        <f t="shared" si="17"/>
        <v>0.5</v>
      </c>
      <c r="M59" s="4">
        <f t="shared" si="1"/>
        <v>6.095703125</v>
      </c>
      <c r="N59" s="4">
        <v>2.4980000000000002</v>
      </c>
      <c r="O59" s="4">
        <f t="shared" si="2"/>
        <v>44.988</v>
      </c>
      <c r="P59" s="4">
        <v>77.5</v>
      </c>
      <c r="Q59" s="4">
        <f t="shared" si="18"/>
        <v>3.875</v>
      </c>
      <c r="S59" s="4">
        <v>0.52500000000000002</v>
      </c>
      <c r="V59" s="4">
        <f t="shared" si="23"/>
        <v>4.4000000000000004</v>
      </c>
      <c r="AC59" s="4">
        <f t="shared" si="3"/>
        <v>0</v>
      </c>
      <c r="AD59" s="4">
        <v>19</v>
      </c>
      <c r="AE59" s="4">
        <f t="shared" si="19"/>
        <v>1.9</v>
      </c>
      <c r="AG59" s="4">
        <f t="shared" si="20"/>
        <v>1.9</v>
      </c>
      <c r="AH59" s="4">
        <v>0.88</v>
      </c>
      <c r="AM59" s="4">
        <f t="shared" si="21"/>
        <v>2.78</v>
      </c>
      <c r="AT59" s="4">
        <f t="shared" si="4"/>
        <v>0</v>
      </c>
      <c r="AW59" s="4">
        <v>0</v>
      </c>
      <c r="BB59" s="4">
        <v>0</v>
      </c>
      <c r="BC59" s="4">
        <f t="shared" si="22"/>
        <v>0</v>
      </c>
      <c r="BD59" s="4">
        <f t="shared" si="5"/>
        <v>58.263703124999999</v>
      </c>
      <c r="BE59" s="4">
        <f t="shared" si="15"/>
        <v>29</v>
      </c>
      <c r="BF59" s="4">
        <f t="shared" si="16"/>
        <v>28</v>
      </c>
    </row>
    <row r="60" spans="1:58" s="4" customFormat="1" ht="12" x14ac:dyDescent="0.25">
      <c r="A60" s="4" t="s">
        <v>189</v>
      </c>
      <c r="B60" s="4" t="s">
        <v>261</v>
      </c>
      <c r="C60" s="4" t="s">
        <v>262</v>
      </c>
      <c r="D60" s="4">
        <v>5.7562499999999996</v>
      </c>
      <c r="E60" s="4" t="s">
        <v>72</v>
      </c>
      <c r="F60" s="4">
        <v>0.5</v>
      </c>
      <c r="H60" s="4">
        <v>0</v>
      </c>
      <c r="I60" s="4">
        <f t="shared" si="0"/>
        <v>0.5</v>
      </c>
      <c r="L60" s="4">
        <f t="shared" si="17"/>
        <v>0.5</v>
      </c>
      <c r="M60" s="4">
        <f t="shared" si="1"/>
        <v>6.2562499999999996</v>
      </c>
      <c r="N60" s="4">
        <v>3.1629999999999998</v>
      </c>
      <c r="O60" s="4">
        <f t="shared" si="2"/>
        <v>48.977999999999994</v>
      </c>
      <c r="P60" s="4">
        <v>90</v>
      </c>
      <c r="Q60" s="4">
        <f t="shared" si="18"/>
        <v>4.5</v>
      </c>
      <c r="S60" s="4">
        <v>0.9</v>
      </c>
      <c r="V60" s="4">
        <f t="shared" si="23"/>
        <v>5.4</v>
      </c>
      <c r="AC60" s="4">
        <f t="shared" si="3"/>
        <v>0</v>
      </c>
      <c r="AD60" s="4">
        <v>17</v>
      </c>
      <c r="AE60" s="4">
        <f t="shared" si="19"/>
        <v>1.7</v>
      </c>
      <c r="AG60" s="4">
        <f t="shared" si="20"/>
        <v>1.7</v>
      </c>
      <c r="AH60" s="4">
        <v>2</v>
      </c>
      <c r="AK60" s="4" t="s">
        <v>130</v>
      </c>
      <c r="AL60" s="4">
        <v>0.2</v>
      </c>
      <c r="AM60" s="4">
        <f t="shared" si="21"/>
        <v>3.9000000000000004</v>
      </c>
      <c r="AT60" s="4">
        <f t="shared" si="4"/>
        <v>0</v>
      </c>
      <c r="AW60" s="4">
        <v>0</v>
      </c>
      <c r="AX60" s="4" t="s">
        <v>263</v>
      </c>
      <c r="AY60" s="4" t="s">
        <v>263</v>
      </c>
      <c r="AZ60" s="4" t="s">
        <v>264</v>
      </c>
      <c r="BB60" s="4">
        <v>1.2</v>
      </c>
      <c r="BC60" s="4">
        <f t="shared" si="22"/>
        <v>1.2</v>
      </c>
      <c r="BD60" s="4">
        <f t="shared" si="5"/>
        <v>65.734250000000003</v>
      </c>
      <c r="BE60" s="4">
        <f t="shared" si="15"/>
        <v>16</v>
      </c>
      <c r="BF60" s="4">
        <f t="shared" si="16"/>
        <v>14</v>
      </c>
    </row>
    <row r="61" spans="1:58" s="4" customFormat="1" ht="12" x14ac:dyDescent="0.25">
      <c r="A61" s="4" t="s">
        <v>189</v>
      </c>
      <c r="B61" s="4" t="s">
        <v>265</v>
      </c>
      <c r="C61" s="4" t="s">
        <v>266</v>
      </c>
      <c r="D61" s="4">
        <v>0</v>
      </c>
      <c r="E61" s="4" t="s">
        <v>72</v>
      </c>
      <c r="F61" s="4">
        <v>0.5</v>
      </c>
      <c r="H61" s="4">
        <v>0</v>
      </c>
      <c r="I61" s="4">
        <f t="shared" si="0"/>
        <v>0.5</v>
      </c>
      <c r="L61" s="4">
        <f t="shared" si="17"/>
        <v>0.5</v>
      </c>
      <c r="M61" s="4">
        <f t="shared" si="1"/>
        <v>0.5</v>
      </c>
      <c r="N61" s="4">
        <v>2.0419999999999998</v>
      </c>
      <c r="O61" s="4">
        <f t="shared" si="2"/>
        <v>42.252000000000002</v>
      </c>
      <c r="P61" s="4">
        <v>73.5</v>
      </c>
      <c r="Q61" s="4">
        <f t="shared" si="18"/>
        <v>3.6749999999999998</v>
      </c>
      <c r="S61" s="4">
        <v>0.54</v>
      </c>
      <c r="V61" s="4">
        <f t="shared" si="23"/>
        <v>4.2149999999999999</v>
      </c>
      <c r="W61" s="3" t="s">
        <v>267</v>
      </c>
      <c r="X61" s="4">
        <v>0.2</v>
      </c>
      <c r="AC61" s="4">
        <f t="shared" si="3"/>
        <v>0.2</v>
      </c>
      <c r="AD61" s="4">
        <v>17</v>
      </c>
      <c r="AE61" s="4">
        <f t="shared" si="19"/>
        <v>1.7</v>
      </c>
      <c r="AG61" s="4">
        <f t="shared" si="20"/>
        <v>1.7</v>
      </c>
      <c r="AH61" s="4">
        <v>0.52</v>
      </c>
      <c r="AM61" s="4">
        <f t="shared" si="21"/>
        <v>2.2199999999999998</v>
      </c>
      <c r="AT61" s="4">
        <f t="shared" si="4"/>
        <v>0</v>
      </c>
      <c r="AU61" s="4" t="s">
        <v>131</v>
      </c>
      <c r="AW61" s="4">
        <f>0.15</f>
        <v>0.15</v>
      </c>
      <c r="AX61" s="4" t="s">
        <v>268</v>
      </c>
      <c r="AY61" s="4" t="s">
        <v>101</v>
      </c>
      <c r="BB61" s="4">
        <v>1.35</v>
      </c>
      <c r="BC61" s="4">
        <f t="shared" si="22"/>
        <v>1.5</v>
      </c>
      <c r="BD61" s="4">
        <f t="shared" si="5"/>
        <v>50.887</v>
      </c>
      <c r="BE61" s="4">
        <f t="shared" si="15"/>
        <v>42</v>
      </c>
      <c r="BF61" s="4">
        <f t="shared" si="16"/>
        <v>59</v>
      </c>
    </row>
    <row r="62" spans="1:58" s="4" customFormat="1" ht="12" x14ac:dyDescent="0.25">
      <c r="A62" s="4" t="s">
        <v>189</v>
      </c>
      <c r="B62" s="4" t="s">
        <v>269</v>
      </c>
      <c r="C62" s="4" t="s">
        <v>270</v>
      </c>
      <c r="D62" s="4">
        <v>5.6414062500000002</v>
      </c>
      <c r="E62" s="4" t="s">
        <v>72</v>
      </c>
      <c r="F62" s="4">
        <v>0.5</v>
      </c>
      <c r="H62" s="4">
        <v>0</v>
      </c>
      <c r="I62" s="4">
        <f t="shared" si="0"/>
        <v>0.5</v>
      </c>
      <c r="L62" s="4">
        <f t="shared" si="17"/>
        <v>0.5</v>
      </c>
      <c r="M62" s="4">
        <f t="shared" si="1"/>
        <v>6.1414062500000002</v>
      </c>
      <c r="N62" s="4">
        <v>3.367</v>
      </c>
      <c r="O62" s="4">
        <f t="shared" si="2"/>
        <v>50.201999999999998</v>
      </c>
      <c r="P62" s="4">
        <v>68.5</v>
      </c>
      <c r="Q62" s="4">
        <f t="shared" si="18"/>
        <v>3.4250000000000003</v>
      </c>
      <c r="S62" s="4">
        <v>0.375</v>
      </c>
      <c r="V62" s="4">
        <f t="shared" si="23"/>
        <v>3.8000000000000003</v>
      </c>
      <c r="AC62" s="4">
        <f t="shared" si="3"/>
        <v>0</v>
      </c>
      <c r="AD62" s="4">
        <v>18</v>
      </c>
      <c r="AE62" s="4">
        <f t="shared" si="19"/>
        <v>1.8</v>
      </c>
      <c r="AG62" s="4">
        <f t="shared" si="20"/>
        <v>1.8</v>
      </c>
      <c r="AH62" s="4">
        <v>0</v>
      </c>
      <c r="AM62" s="4">
        <f t="shared" si="21"/>
        <v>1.8</v>
      </c>
      <c r="AT62" s="4">
        <f t="shared" si="4"/>
        <v>0</v>
      </c>
      <c r="AW62" s="4">
        <v>0</v>
      </c>
      <c r="BB62" s="4">
        <v>0</v>
      </c>
      <c r="BC62" s="4">
        <f t="shared" si="22"/>
        <v>0</v>
      </c>
      <c r="BD62" s="4">
        <f t="shared" si="5"/>
        <v>61.943406249999995</v>
      </c>
      <c r="BE62" s="4">
        <f t="shared" si="15"/>
        <v>7</v>
      </c>
      <c r="BF62" s="4">
        <f t="shared" si="16"/>
        <v>21</v>
      </c>
    </row>
    <row r="63" spans="1:58" s="4" customFormat="1" ht="12" x14ac:dyDescent="0.25">
      <c r="A63" s="4" t="s">
        <v>189</v>
      </c>
      <c r="B63" s="4" t="s">
        <v>271</v>
      </c>
      <c r="C63" s="4" t="s">
        <v>272</v>
      </c>
      <c r="D63" s="4">
        <v>0</v>
      </c>
      <c r="E63" s="4" t="s">
        <v>72</v>
      </c>
      <c r="F63" s="4">
        <v>0.5</v>
      </c>
      <c r="H63" s="4">
        <v>0</v>
      </c>
      <c r="I63" s="4">
        <f t="shared" si="0"/>
        <v>0.5</v>
      </c>
      <c r="L63" s="4">
        <f t="shared" si="17"/>
        <v>0.5</v>
      </c>
      <c r="M63" s="4">
        <f t="shared" si="1"/>
        <v>0.5</v>
      </c>
      <c r="N63" s="4">
        <v>1.9830000000000001</v>
      </c>
      <c r="O63" s="4">
        <f t="shared" si="2"/>
        <v>41.897999999999996</v>
      </c>
      <c r="P63" s="4">
        <v>69.5</v>
      </c>
      <c r="Q63" s="4">
        <f t="shared" si="18"/>
        <v>3.4749999999999996</v>
      </c>
      <c r="S63" s="4">
        <v>0.375</v>
      </c>
      <c r="V63" s="4">
        <f t="shared" si="23"/>
        <v>3.8499999999999996</v>
      </c>
      <c r="AC63" s="4">
        <f t="shared" si="3"/>
        <v>0</v>
      </c>
      <c r="AD63" s="4">
        <v>18</v>
      </c>
      <c r="AE63" s="4">
        <f t="shared" si="19"/>
        <v>1.8</v>
      </c>
      <c r="AG63" s="4">
        <f t="shared" si="20"/>
        <v>1.8</v>
      </c>
      <c r="AH63" s="4">
        <v>1.04</v>
      </c>
      <c r="AM63" s="4">
        <f t="shared" si="21"/>
        <v>2.84</v>
      </c>
      <c r="AT63" s="4">
        <f t="shared" si="4"/>
        <v>0</v>
      </c>
      <c r="AW63" s="4">
        <v>0</v>
      </c>
      <c r="AX63" s="4" t="s">
        <v>273</v>
      </c>
      <c r="AY63" s="4" t="s">
        <v>273</v>
      </c>
      <c r="BB63" s="4">
        <v>0.5</v>
      </c>
      <c r="BC63" s="4">
        <f t="shared" si="22"/>
        <v>0.5</v>
      </c>
      <c r="BD63" s="4">
        <f t="shared" si="5"/>
        <v>49.587999999999994</v>
      </c>
      <c r="BE63" s="4">
        <f t="shared" si="15"/>
        <v>46</v>
      </c>
      <c r="BF63" s="4">
        <f t="shared" si="16"/>
        <v>61</v>
      </c>
    </row>
    <row r="64" spans="1:58" s="4" customFormat="1" ht="12" x14ac:dyDescent="0.25">
      <c r="A64" s="4" t="s">
        <v>189</v>
      </c>
      <c r="B64" s="4" t="s">
        <v>274</v>
      </c>
      <c r="C64" s="4" t="s">
        <v>275</v>
      </c>
      <c r="D64" s="4">
        <v>5.8335937500000004</v>
      </c>
      <c r="E64" s="4" t="s">
        <v>72</v>
      </c>
      <c r="F64" s="4">
        <v>0.5</v>
      </c>
      <c r="H64" s="4">
        <v>0</v>
      </c>
      <c r="I64" s="4">
        <f t="shared" si="0"/>
        <v>0.5</v>
      </c>
      <c r="L64" s="4">
        <f t="shared" si="17"/>
        <v>0.5</v>
      </c>
      <c r="M64" s="4">
        <f t="shared" si="1"/>
        <v>6.3335937500000004</v>
      </c>
      <c r="N64" s="4">
        <v>2.4239999999999999</v>
      </c>
      <c r="O64" s="4">
        <f t="shared" si="2"/>
        <v>44.543999999999997</v>
      </c>
      <c r="P64" s="4">
        <v>64</v>
      </c>
      <c r="Q64" s="4">
        <f t="shared" si="18"/>
        <v>3.2</v>
      </c>
      <c r="S64" s="4">
        <v>0.24</v>
      </c>
      <c r="V64" s="4">
        <f t="shared" si="23"/>
        <v>3.4400000000000004</v>
      </c>
      <c r="AC64" s="4">
        <f t="shared" si="3"/>
        <v>0</v>
      </c>
      <c r="AD64" s="4">
        <v>14</v>
      </c>
      <c r="AE64" s="4">
        <f t="shared" si="19"/>
        <v>1.4</v>
      </c>
      <c r="AG64" s="4">
        <f t="shared" si="20"/>
        <v>1.4</v>
      </c>
      <c r="AH64" s="4">
        <v>0</v>
      </c>
      <c r="AM64" s="4">
        <f t="shared" si="21"/>
        <v>1.4</v>
      </c>
      <c r="AT64" s="4">
        <f t="shared" si="4"/>
        <v>0</v>
      </c>
      <c r="AW64" s="4">
        <v>0</v>
      </c>
      <c r="AY64" s="4" t="s">
        <v>276</v>
      </c>
      <c r="BB64" s="4">
        <v>0.75</v>
      </c>
      <c r="BC64" s="4">
        <f t="shared" si="22"/>
        <v>0.75</v>
      </c>
      <c r="BD64" s="4">
        <f t="shared" si="5"/>
        <v>56.467593749999992</v>
      </c>
      <c r="BE64" s="4">
        <f t="shared" si="15"/>
        <v>31</v>
      </c>
      <c r="BF64" s="4">
        <f t="shared" si="16"/>
        <v>38</v>
      </c>
    </row>
    <row r="65" spans="1:58" s="4" customFormat="1" ht="11.25" customHeight="1" x14ac:dyDescent="0.25">
      <c r="A65" s="4" t="s">
        <v>189</v>
      </c>
      <c r="B65" s="4" t="s">
        <v>277</v>
      </c>
      <c r="C65" s="4" t="s">
        <v>278</v>
      </c>
      <c r="D65" s="4">
        <v>4.9945312499999996</v>
      </c>
      <c r="E65" s="4" t="s">
        <v>72</v>
      </c>
      <c r="F65" s="4">
        <v>0.5</v>
      </c>
      <c r="H65" s="4">
        <v>0</v>
      </c>
      <c r="I65" s="4">
        <f t="shared" si="0"/>
        <v>0.5</v>
      </c>
      <c r="L65" s="4">
        <f t="shared" si="17"/>
        <v>0.5</v>
      </c>
      <c r="M65" s="4">
        <f t="shared" si="1"/>
        <v>5.4945312499999996</v>
      </c>
      <c r="N65" s="4">
        <v>1.069</v>
      </c>
      <c r="O65" s="4">
        <f t="shared" si="2"/>
        <v>36.413999999999994</v>
      </c>
      <c r="P65" s="4">
        <v>69</v>
      </c>
      <c r="Q65" s="4">
        <f t="shared" si="18"/>
        <v>3.4499999999999997</v>
      </c>
      <c r="S65" s="4">
        <v>0.06</v>
      </c>
      <c r="V65" s="4">
        <f t="shared" si="23"/>
        <v>3.51</v>
      </c>
      <c r="AC65" s="4">
        <f t="shared" si="3"/>
        <v>0</v>
      </c>
      <c r="AD65" s="4">
        <v>14</v>
      </c>
      <c r="AE65" s="4">
        <f t="shared" ref="AE65:AE70" si="25">2*(AD65/20)</f>
        <v>1.4</v>
      </c>
      <c r="AG65" s="4">
        <f t="shared" ref="AG65:AG70" si="26">AE65+AF65</f>
        <v>1.4</v>
      </c>
      <c r="AH65" s="4">
        <v>0.52</v>
      </c>
      <c r="AM65" s="4">
        <f t="shared" si="21"/>
        <v>1.92</v>
      </c>
      <c r="AT65" s="4">
        <f t="shared" si="4"/>
        <v>0</v>
      </c>
      <c r="AW65" s="4">
        <v>0</v>
      </c>
      <c r="AX65" s="4" t="s">
        <v>279</v>
      </c>
      <c r="AY65" s="4" t="s">
        <v>280</v>
      </c>
      <c r="BB65" s="4">
        <v>1.1000000000000001</v>
      </c>
      <c r="BC65" s="4">
        <f t="shared" si="22"/>
        <v>1.1000000000000001</v>
      </c>
      <c r="BD65" s="4">
        <f t="shared" si="5"/>
        <v>48.438531249999997</v>
      </c>
      <c r="BE65" s="4">
        <f t="shared" si="15"/>
        <v>64</v>
      </c>
      <c r="BF65" s="4">
        <f t="shared" si="16"/>
        <v>63</v>
      </c>
    </row>
    <row r="66" spans="1:58" s="4" customFormat="1" ht="12" x14ac:dyDescent="0.25">
      <c r="A66" s="4" t="s">
        <v>189</v>
      </c>
      <c r="B66" s="4" t="s">
        <v>281</v>
      </c>
      <c r="C66" s="29" t="s">
        <v>282</v>
      </c>
      <c r="D66" s="4">
        <v>5.8207031249999996</v>
      </c>
      <c r="E66" s="4" t="s">
        <v>72</v>
      </c>
      <c r="F66" s="4">
        <v>0.5</v>
      </c>
      <c r="H66" s="4">
        <v>0</v>
      </c>
      <c r="I66" s="4">
        <v>0.5</v>
      </c>
      <c r="L66" s="4">
        <f t="shared" si="17"/>
        <v>0.5</v>
      </c>
      <c r="M66" s="4">
        <f t="shared" si="1"/>
        <v>6.3207031249999996</v>
      </c>
      <c r="N66" s="4">
        <v>2.306</v>
      </c>
      <c r="O66" s="4">
        <f t="shared" si="2"/>
        <v>43.835999999999999</v>
      </c>
      <c r="P66" s="4">
        <v>81.5</v>
      </c>
      <c r="Q66" s="4">
        <f t="shared" si="18"/>
        <v>4.0749999999999993</v>
      </c>
      <c r="S66" s="4">
        <v>0.15</v>
      </c>
      <c r="V66" s="4">
        <f t="shared" si="23"/>
        <v>4.2249999999999996</v>
      </c>
      <c r="AC66" s="4">
        <v>0</v>
      </c>
      <c r="AD66" s="4">
        <v>18</v>
      </c>
      <c r="AE66" s="4">
        <f t="shared" si="25"/>
        <v>1.8</v>
      </c>
      <c r="AG66" s="4">
        <f t="shared" si="26"/>
        <v>1.8</v>
      </c>
      <c r="AH66" s="4">
        <v>0</v>
      </c>
      <c r="AK66" s="5" t="s">
        <v>130</v>
      </c>
      <c r="AL66" s="4">
        <v>0.2</v>
      </c>
      <c r="AM66" s="4">
        <f t="shared" si="21"/>
        <v>2</v>
      </c>
      <c r="AT66" s="4">
        <f t="shared" si="4"/>
        <v>0</v>
      </c>
      <c r="AW66" s="4">
        <v>0</v>
      </c>
      <c r="BB66" s="4">
        <v>0</v>
      </c>
      <c r="BC66" s="4">
        <f t="shared" si="22"/>
        <v>0</v>
      </c>
      <c r="BD66" s="4">
        <f t="shared" si="5"/>
        <v>56.381703125000001</v>
      </c>
      <c r="BE66" s="4">
        <f t="shared" si="15"/>
        <v>36</v>
      </c>
      <c r="BF66" s="4">
        <f t="shared" si="16"/>
        <v>40</v>
      </c>
    </row>
    <row r="67" spans="1:58" s="4" customFormat="1" ht="12" x14ac:dyDescent="0.25">
      <c r="A67" s="4" t="s">
        <v>189</v>
      </c>
      <c r="B67" s="4" t="s">
        <v>283</v>
      </c>
      <c r="C67" s="4" t="s">
        <v>284</v>
      </c>
      <c r="D67" s="4">
        <v>5.00390625</v>
      </c>
      <c r="E67" s="4" t="s">
        <v>72</v>
      </c>
      <c r="F67" s="4">
        <v>0.5</v>
      </c>
      <c r="H67" s="4">
        <v>0</v>
      </c>
      <c r="I67" s="4">
        <f>F67+H67</f>
        <v>0.5</v>
      </c>
      <c r="L67" s="4">
        <f t="shared" si="17"/>
        <v>0.5</v>
      </c>
      <c r="M67" s="4">
        <f t="shared" si="1"/>
        <v>5.50390625</v>
      </c>
      <c r="N67" s="4">
        <v>1.9039999999999999</v>
      </c>
      <c r="O67" s="4">
        <f t="shared" si="2"/>
        <v>41.423999999999992</v>
      </c>
      <c r="P67" s="4">
        <v>65</v>
      </c>
      <c r="Q67" s="4">
        <f t="shared" si="18"/>
        <v>3.25</v>
      </c>
      <c r="S67" s="4">
        <v>0.15</v>
      </c>
      <c r="V67" s="4">
        <f t="shared" si="23"/>
        <v>3.4</v>
      </c>
      <c r="AC67" s="4">
        <f>X67+Z67+AB67</f>
        <v>0</v>
      </c>
      <c r="AD67" s="4">
        <v>18</v>
      </c>
      <c r="AE67" s="4">
        <f t="shared" si="25"/>
        <v>1.8</v>
      </c>
      <c r="AG67" s="4">
        <f t="shared" si="26"/>
        <v>1.8</v>
      </c>
      <c r="AH67" s="4">
        <v>0</v>
      </c>
      <c r="AM67" s="4">
        <f t="shared" si="21"/>
        <v>1.8</v>
      </c>
      <c r="AT67" s="4">
        <f t="shared" si="4"/>
        <v>0</v>
      </c>
      <c r="AW67" s="4">
        <v>0</v>
      </c>
      <c r="BB67" s="4">
        <v>0</v>
      </c>
      <c r="BC67" s="4">
        <f t="shared" si="22"/>
        <v>0</v>
      </c>
      <c r="BD67" s="4">
        <f t="shared" si="5"/>
        <v>52.127906249999988</v>
      </c>
      <c r="BE67" s="4">
        <f t="shared" si="15"/>
        <v>53</v>
      </c>
      <c r="BF67" s="4">
        <f t="shared" si="16"/>
        <v>57</v>
      </c>
    </row>
    <row r="68" spans="1:58" s="4" customFormat="1" ht="12" x14ac:dyDescent="0.25">
      <c r="A68" s="4" t="s">
        <v>189</v>
      </c>
      <c r="B68" s="4" t="s">
        <v>285</v>
      </c>
      <c r="C68" s="4" t="s">
        <v>286</v>
      </c>
      <c r="D68" s="4">
        <v>0</v>
      </c>
      <c r="E68" s="4" t="s">
        <v>72</v>
      </c>
      <c r="F68" s="4">
        <v>0.5</v>
      </c>
      <c r="H68" s="4">
        <v>0</v>
      </c>
      <c r="I68" s="4">
        <f>F68+H68</f>
        <v>0.5</v>
      </c>
      <c r="L68" s="4">
        <f t="shared" si="17"/>
        <v>0.5</v>
      </c>
      <c r="M68" s="4">
        <f t="shared" si="1"/>
        <v>0.5</v>
      </c>
      <c r="N68" s="4">
        <v>1.3959999999999999</v>
      </c>
      <c r="O68" s="4">
        <f t="shared" si="2"/>
        <v>38.375999999999998</v>
      </c>
      <c r="P68" s="4">
        <v>63.5</v>
      </c>
      <c r="Q68" s="4">
        <f t="shared" si="18"/>
        <v>3.1749999999999998</v>
      </c>
      <c r="S68" s="4">
        <v>0.15</v>
      </c>
      <c r="V68" s="4">
        <f t="shared" si="23"/>
        <v>3.3249999999999997</v>
      </c>
      <c r="AC68" s="4">
        <f>X68+Z68+AB68</f>
        <v>0</v>
      </c>
      <c r="AD68" s="4">
        <v>18</v>
      </c>
      <c r="AE68" s="4">
        <f t="shared" si="25"/>
        <v>1.8</v>
      </c>
      <c r="AG68" s="4">
        <f t="shared" si="26"/>
        <v>1.8</v>
      </c>
      <c r="AH68" s="4">
        <v>0</v>
      </c>
      <c r="AM68" s="4">
        <f t="shared" si="21"/>
        <v>1.8</v>
      </c>
      <c r="AT68" s="4">
        <f t="shared" si="4"/>
        <v>0</v>
      </c>
      <c r="AW68" s="4">
        <v>0</v>
      </c>
      <c r="BB68" s="4">
        <v>0</v>
      </c>
      <c r="BC68" s="4">
        <f t="shared" si="22"/>
        <v>0</v>
      </c>
      <c r="BD68" s="4">
        <f t="shared" si="5"/>
        <v>44.000999999999998</v>
      </c>
      <c r="BE68" s="4">
        <f t="shared" si="15"/>
        <v>62</v>
      </c>
      <c r="BF68" s="4">
        <f t="shared" si="16"/>
        <v>65</v>
      </c>
    </row>
    <row r="69" spans="1:58" s="4" customFormat="1" ht="12" x14ac:dyDescent="0.25">
      <c r="A69" s="4" t="s">
        <v>189</v>
      </c>
      <c r="B69" s="4" t="s">
        <v>287</v>
      </c>
      <c r="C69" s="4" t="s">
        <v>288</v>
      </c>
      <c r="D69" s="4">
        <v>5.7210937499999996</v>
      </c>
      <c r="E69" s="4" t="s">
        <v>72</v>
      </c>
      <c r="F69" s="4">
        <v>0.5</v>
      </c>
      <c r="H69" s="4">
        <v>0</v>
      </c>
      <c r="I69" s="4">
        <f>F69+H69</f>
        <v>0.5</v>
      </c>
      <c r="J69" s="5" t="s">
        <v>289</v>
      </c>
      <c r="K69" s="4">
        <v>0.25</v>
      </c>
      <c r="L69" s="4">
        <f t="shared" si="17"/>
        <v>0.75</v>
      </c>
      <c r="M69" s="4">
        <f>D69+L69</f>
        <v>6.4710937499999996</v>
      </c>
      <c r="N69" s="4">
        <v>1.915</v>
      </c>
      <c r="O69" s="4">
        <f>(N69*10+50)*0.6</f>
        <v>41.49</v>
      </c>
      <c r="P69" s="4">
        <v>88.5</v>
      </c>
      <c r="Q69" s="4">
        <f t="shared" si="18"/>
        <v>4.4249999999999998</v>
      </c>
      <c r="S69" s="4">
        <v>0.52500000000000002</v>
      </c>
      <c r="V69" s="4">
        <f t="shared" si="23"/>
        <v>4.95</v>
      </c>
      <c r="AC69" s="4">
        <f>X69+Z69+AB69</f>
        <v>0</v>
      </c>
      <c r="AD69" s="4">
        <v>20</v>
      </c>
      <c r="AE69" s="4">
        <f t="shared" si="25"/>
        <v>2</v>
      </c>
      <c r="AG69" s="4">
        <f t="shared" si="26"/>
        <v>2</v>
      </c>
      <c r="AH69" s="4">
        <v>0.94</v>
      </c>
      <c r="AK69" s="5" t="s">
        <v>130</v>
      </c>
      <c r="AL69" s="4">
        <v>0.2</v>
      </c>
      <c r="AM69" s="4">
        <f t="shared" si="21"/>
        <v>3.14</v>
      </c>
      <c r="AT69" s="4">
        <f>AO69+AQ69+AS69</f>
        <v>0</v>
      </c>
      <c r="AW69" s="4">
        <v>0</v>
      </c>
      <c r="AX69" s="5" t="s">
        <v>290</v>
      </c>
      <c r="AY69" s="5" t="s">
        <v>290</v>
      </c>
      <c r="BB69" s="4">
        <v>2.2999999999999998</v>
      </c>
      <c r="BC69" s="4">
        <f t="shared" si="22"/>
        <v>2.2999999999999998</v>
      </c>
      <c r="BD69" s="4">
        <f>M69+O69+V69+AC69+AM69+BC69</f>
        <v>58.351093750000004</v>
      </c>
      <c r="BE69" s="4">
        <f t="shared" si="15"/>
        <v>52</v>
      </c>
      <c r="BF69" s="4">
        <f t="shared" si="16"/>
        <v>27</v>
      </c>
    </row>
    <row r="70" spans="1:58" s="4" customFormat="1" ht="12" x14ac:dyDescent="0.25">
      <c r="A70" s="4" t="s">
        <v>189</v>
      </c>
      <c r="B70" s="4" t="s">
        <v>291</v>
      </c>
      <c r="C70" s="4" t="s">
        <v>292</v>
      </c>
      <c r="D70" s="4">
        <v>5.6039062499999996</v>
      </c>
      <c r="E70" s="4" t="s">
        <v>72</v>
      </c>
      <c r="F70" s="4">
        <v>0.5</v>
      </c>
      <c r="H70" s="4">
        <v>0</v>
      </c>
      <c r="I70" s="4">
        <f>F70+H70</f>
        <v>0.5</v>
      </c>
      <c r="L70" s="4">
        <f t="shared" si="17"/>
        <v>0.5</v>
      </c>
      <c r="M70" s="4">
        <f>D70+L70</f>
        <v>6.1039062499999996</v>
      </c>
      <c r="N70" s="4">
        <v>3.226</v>
      </c>
      <c r="O70" s="4">
        <f>(N70*10+50)*0.6</f>
        <v>49.355999999999995</v>
      </c>
      <c r="P70" s="4">
        <v>65</v>
      </c>
      <c r="Q70" s="4">
        <f t="shared" si="18"/>
        <v>3.25</v>
      </c>
      <c r="S70" s="4">
        <v>0.70499999999999996</v>
      </c>
      <c r="T70" s="5" t="s">
        <v>293</v>
      </c>
      <c r="U70" s="4">
        <v>0.1</v>
      </c>
      <c r="V70" s="4">
        <f t="shared" si="23"/>
        <v>4.0549999999999997</v>
      </c>
      <c r="AC70" s="4">
        <f>X70+Z70+AB70</f>
        <v>0</v>
      </c>
      <c r="AD70" s="4">
        <v>20</v>
      </c>
      <c r="AE70" s="4">
        <f t="shared" si="25"/>
        <v>2</v>
      </c>
      <c r="AG70" s="4">
        <f t="shared" si="26"/>
        <v>2</v>
      </c>
      <c r="AH70" s="4">
        <v>0</v>
      </c>
      <c r="AK70" s="5" t="s">
        <v>77</v>
      </c>
      <c r="AL70" s="4">
        <v>0.5</v>
      </c>
      <c r="AM70" s="4">
        <f t="shared" si="21"/>
        <v>2.5</v>
      </c>
      <c r="AT70" s="4">
        <f>AO70+AQ70+AS70</f>
        <v>0</v>
      </c>
      <c r="AW70" s="4">
        <v>0</v>
      </c>
      <c r="AX70" s="4" t="s">
        <v>92</v>
      </c>
      <c r="AY70" s="4" t="s">
        <v>294</v>
      </c>
      <c r="BB70" s="4">
        <v>1.25</v>
      </c>
      <c r="BC70" s="4">
        <f t="shared" si="22"/>
        <v>1.25</v>
      </c>
      <c r="BD70" s="4">
        <f>M70+O70+V70+AC70+AM70+BC70</f>
        <v>63.264906249999996</v>
      </c>
      <c r="BE70" s="4">
        <f t="shared" si="15"/>
        <v>15</v>
      </c>
      <c r="BF70" s="4">
        <f t="shared" si="16"/>
        <v>17</v>
      </c>
    </row>
    <row r="71" spans="1:58" s="2" customFormat="1" ht="12" x14ac:dyDescent="0.25"/>
    <row r="72" spans="1:58" s="2" customFormat="1" ht="12" x14ac:dyDescent="0.25"/>
    <row r="73" spans="1:58" s="2" customFormat="1" ht="12" x14ac:dyDescent="0.25"/>
    <row r="74" spans="1:58" s="2" customFormat="1" ht="12" x14ac:dyDescent="0.25"/>
    <row r="75" spans="1:58" s="2" customFormat="1" ht="12" x14ac:dyDescent="0.25"/>
    <row r="76" spans="1:58" s="2" customFormat="1" ht="12" x14ac:dyDescent="0.25"/>
    <row r="77" spans="1:58" s="2" customFormat="1" ht="12" x14ac:dyDescent="0.25"/>
    <row r="78" spans="1:58" s="2" customFormat="1" ht="12" x14ac:dyDescent="0.25"/>
    <row r="79" spans="1:58" s="2" customFormat="1" ht="12" x14ac:dyDescent="0.25"/>
    <row r="80" spans="1:58" s="2" customFormat="1" ht="12" x14ac:dyDescent="0.25"/>
    <row r="81" s="2" customFormat="1" ht="12" x14ac:dyDescent="0.25"/>
    <row r="82" s="2" customFormat="1" ht="12" x14ac:dyDescent="0.25"/>
    <row r="83" s="2" customFormat="1" ht="12" x14ac:dyDescent="0.25"/>
    <row r="84" s="2" customFormat="1" ht="12" x14ac:dyDescent="0.25"/>
    <row r="85" s="2" customFormat="1" ht="12" x14ac:dyDescent="0.25"/>
    <row r="86" s="2" customFormat="1" ht="12" x14ac:dyDescent="0.25"/>
    <row r="87" s="2" customFormat="1" ht="12" x14ac:dyDescent="0.25"/>
    <row r="88" s="2" customFormat="1" ht="12" x14ac:dyDescent="0.25"/>
    <row r="89" s="2" customFormat="1" ht="12" x14ac:dyDescent="0.25"/>
    <row r="90" s="2" customFormat="1" ht="12" x14ac:dyDescent="0.25"/>
    <row r="91" s="2" customFormat="1" ht="12" x14ac:dyDescent="0.25"/>
    <row r="92" s="2" customFormat="1" ht="12" x14ac:dyDescent="0.25"/>
    <row r="93" s="2" customFormat="1" ht="12" x14ac:dyDescent="0.25"/>
    <row r="94" s="2" customFormat="1" ht="12" x14ac:dyDescent="0.25"/>
    <row r="95" s="2" customFormat="1" ht="12" x14ac:dyDescent="0.25"/>
    <row r="96" s="2" customFormat="1" ht="12" x14ac:dyDescent="0.25"/>
    <row r="97" s="2" customFormat="1" ht="12" x14ac:dyDescent="0.25"/>
    <row r="98" s="2" customFormat="1" ht="12" x14ac:dyDescent="0.25"/>
    <row r="99" s="2" customFormat="1" ht="12" x14ac:dyDescent="0.25"/>
    <row r="100" s="2" customFormat="1" ht="12" x14ac:dyDescent="0.25"/>
    <row r="101" s="2" customFormat="1" ht="12" x14ac:dyDescent="0.25"/>
    <row r="102" s="2" customFormat="1" ht="12" x14ac:dyDescent="0.25"/>
    <row r="103" s="2" customFormat="1" ht="12" x14ac:dyDescent="0.25"/>
    <row r="104" s="2" customFormat="1" ht="12" x14ac:dyDescent="0.25"/>
    <row r="105" s="2" customFormat="1" ht="12" x14ac:dyDescent="0.25"/>
    <row r="106" s="2" customFormat="1" ht="12" x14ac:dyDescent="0.25"/>
    <row r="107" s="2" customFormat="1" ht="12" x14ac:dyDescent="0.25"/>
    <row r="108" s="2" customFormat="1" ht="12" x14ac:dyDescent="0.25"/>
    <row r="109" s="2" customFormat="1" ht="12" x14ac:dyDescent="0.25"/>
  </sheetData>
  <sheetProtection formatCells="0" insertHyperlinks="0" autoFilter="0"/>
  <autoFilter ref="A4:BF70" xr:uid="{00000000-0009-0000-0000-000000000000}">
    <filterColumn colId="1">
      <filters>
        <filter val="周涛"/>
      </filters>
    </filterColumn>
  </autoFilter>
  <mergeCells count="72">
    <mergeCell ref="BE1:BE4"/>
    <mergeCell ref="BF1:BF4"/>
    <mergeCell ref="BA3:BA4"/>
    <mergeCell ref="AX3:AY3"/>
    <mergeCell ref="BB3:BB4"/>
    <mergeCell ref="BC1:BC4"/>
    <mergeCell ref="BD1:BD4"/>
    <mergeCell ref="AM1:AM4"/>
    <mergeCell ref="AN3:AN4"/>
    <mergeCell ref="AO3:AO4"/>
    <mergeCell ref="AN1:BB1"/>
    <mergeCell ref="AN2:AS2"/>
    <mergeCell ref="AU2:AW2"/>
    <mergeCell ref="AX2:BB2"/>
    <mergeCell ref="AP3:AP4"/>
    <mergeCell ref="AQ3:AQ4"/>
    <mergeCell ref="AR3:AR4"/>
    <mergeCell ref="AS3:AS4"/>
    <mergeCell ref="AT2:AT4"/>
    <mergeCell ref="AU3:AU4"/>
    <mergeCell ref="AV3:AV4"/>
    <mergeCell ref="AW3:AW4"/>
    <mergeCell ref="AZ3:AZ4"/>
    <mergeCell ref="AH3:AH4"/>
    <mergeCell ref="AI3:AI4"/>
    <mergeCell ref="AJ3:AJ4"/>
    <mergeCell ref="AK3:AK4"/>
    <mergeCell ref="AL3:AL4"/>
    <mergeCell ref="W2:W4"/>
    <mergeCell ref="X2:X4"/>
    <mergeCell ref="Y2:Y4"/>
    <mergeCell ref="AF3:AF4"/>
    <mergeCell ref="AG3:AG4"/>
    <mergeCell ref="R3:R4"/>
    <mergeCell ref="S3:S4"/>
    <mergeCell ref="T3:T4"/>
    <mergeCell ref="U3:U4"/>
    <mergeCell ref="V1:V4"/>
    <mergeCell ref="A1:A4"/>
    <mergeCell ref="B1:B4"/>
    <mergeCell ref="C1:C4"/>
    <mergeCell ref="D2:D4"/>
    <mergeCell ref="E3:E4"/>
    <mergeCell ref="K3:K4"/>
    <mergeCell ref="L3:L4"/>
    <mergeCell ref="M1:M4"/>
    <mergeCell ref="N2:N4"/>
    <mergeCell ref="O2:O4"/>
    <mergeCell ref="E2:L2"/>
    <mergeCell ref="D1:L1"/>
    <mergeCell ref="N1:O1"/>
    <mergeCell ref="F3:F4"/>
    <mergeCell ref="G3:G4"/>
    <mergeCell ref="H3:H4"/>
    <mergeCell ref="I3:I4"/>
    <mergeCell ref="J3:J4"/>
    <mergeCell ref="P2:Q2"/>
    <mergeCell ref="R2:U2"/>
    <mergeCell ref="AD2:AG2"/>
    <mergeCell ref="AH2:AJ2"/>
    <mergeCell ref="AK2:AL2"/>
    <mergeCell ref="Z2:Z4"/>
    <mergeCell ref="AA2:AA4"/>
    <mergeCell ref="AB2:AB4"/>
    <mergeCell ref="AC1:AC4"/>
    <mergeCell ref="AD3:AD4"/>
    <mergeCell ref="AE3:AE4"/>
    <mergeCell ref="P1:U1"/>
    <mergeCell ref="W1:AB1"/>
    <mergeCell ref="AD1:AL1"/>
    <mergeCell ref="P3:P4"/>
    <mergeCell ref="Q3:Q4"/>
  </mergeCells>
  <phoneticPr fontId="7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J54"/>
  <sheetViews>
    <sheetView zoomScale="70" zoomScaleNormal="70" workbookViewId="0">
      <pane xSplit="3" ySplit="4" topLeftCell="D5" activePane="bottomRight" state="frozen"/>
      <selection pane="topRight"/>
      <selection pane="bottomLeft"/>
      <selection pane="bottomRight" activeCell="D11" sqref="D11"/>
    </sheetView>
  </sheetViews>
  <sheetFormatPr defaultColWidth="10" defaultRowHeight="12" x14ac:dyDescent="0.25"/>
  <cols>
    <col min="1" max="1" width="17.8984375" style="2" customWidth="1"/>
    <col min="2" max="2" width="8.296875" style="2" customWidth="1"/>
    <col min="3" max="3" width="12.59765625" style="2" customWidth="1"/>
    <col min="4" max="4" width="19.69921875" style="2" customWidth="1"/>
    <col min="5" max="5" width="12.59765625" style="2" customWidth="1"/>
    <col min="6" max="6" width="16.59765625" style="2" customWidth="1"/>
    <col min="7" max="7" width="20.59765625" style="2" customWidth="1"/>
    <col min="8" max="8" width="12.59765625" style="2" customWidth="1"/>
    <col min="9" max="9" width="21.69921875" style="2" customWidth="1"/>
    <col min="10" max="10" width="77.8984375" style="2" customWidth="1"/>
    <col min="11" max="11" width="12.59765625" style="2" customWidth="1"/>
    <col min="12" max="12" width="21.69921875" style="2" customWidth="1"/>
    <col min="13" max="13" width="11.5" style="2" customWidth="1"/>
    <col min="14" max="14" width="12.59765625" style="2" customWidth="1"/>
    <col min="15" max="15" width="26.3984375" style="2" customWidth="1"/>
    <col min="16" max="16" width="12.59765625" style="2" customWidth="1"/>
    <col min="17" max="17" width="13.69921875" style="2" customWidth="1"/>
    <col min="18" max="18" width="10.59765625" style="2" customWidth="1"/>
    <col min="19" max="19" width="8.69921875" style="2" customWidth="1"/>
    <col min="20" max="20" width="29.3984375" style="2" customWidth="1"/>
    <col min="21" max="21" width="27.69921875" style="2" customWidth="1"/>
    <col min="22" max="22" width="6" style="2" customWidth="1"/>
    <col min="23" max="23" width="19.69921875" style="2" customWidth="1"/>
    <col min="24" max="24" width="12.59765625" style="2" customWidth="1"/>
    <col min="25" max="25" width="16.59765625" style="2" customWidth="1"/>
    <col min="26" max="26" width="13.69921875" style="2" customWidth="1"/>
    <col min="27" max="27" width="14.59765625" style="2" customWidth="1"/>
    <col min="28" max="28" width="25.69921875" style="2" customWidth="1"/>
    <col min="29" max="29" width="5.09765625" style="2" customWidth="1"/>
    <col min="30" max="30" width="22.796875" style="2" customWidth="1"/>
    <col min="31" max="31" width="14.59765625" style="2" customWidth="1"/>
    <col min="32" max="32" width="10.59765625" style="2" customWidth="1"/>
    <col min="33" max="33" width="14.59765625" style="2" customWidth="1"/>
    <col min="34" max="34" width="23.09765625" style="2" customWidth="1"/>
    <col min="35" max="35" width="12.59765625" style="2" customWidth="1"/>
    <col min="36" max="36" width="14.59765625" style="2" customWidth="1"/>
    <col min="37" max="37" width="51.59765625" style="2" customWidth="1"/>
    <col min="38" max="38" width="14.59765625" style="2" customWidth="1"/>
    <col min="39" max="39" width="6.8984375" style="2" customWidth="1"/>
    <col min="40" max="40" width="24.5" style="2" customWidth="1"/>
    <col min="41" max="41" width="10.59765625" style="2" customWidth="1"/>
    <col min="42" max="42" width="8.69921875" style="2" customWidth="1"/>
    <col min="43" max="43" width="14.59765625" style="2" customWidth="1"/>
    <col min="44" max="44" width="16.59765625" style="2" customWidth="1"/>
    <col min="45" max="45" width="22.59765625" style="2" customWidth="1"/>
    <col min="46" max="46" width="14.59765625" style="2" customWidth="1"/>
    <col min="47" max="48" width="18.59765625" style="2" customWidth="1"/>
    <col min="49" max="49" width="14.59765625" style="2" customWidth="1"/>
    <col min="50" max="51" width="84.296875" style="2" customWidth="1"/>
    <col min="52" max="52" width="21" style="2" customWidth="1"/>
    <col min="53" max="53" width="16.59765625" style="2" customWidth="1"/>
    <col min="54" max="54" width="14.59765625" style="2" customWidth="1"/>
    <col min="55" max="55" width="5.09765625" style="2" customWidth="1"/>
    <col min="56" max="56" width="10.59765625" style="2" customWidth="1"/>
    <col min="57" max="57" width="8.69921875" style="2" customWidth="1"/>
    <col min="58" max="58" width="10.59765625" style="2" customWidth="1"/>
    <col min="59" max="62" width="8.796875" style="2"/>
    <col min="63" max="16384" width="10" style="2"/>
  </cols>
  <sheetData>
    <row r="1" spans="1:62" s="1" customFormat="1" x14ac:dyDescent="0.25">
      <c r="A1" s="74" t="s">
        <v>0</v>
      </c>
      <c r="B1" s="74" t="s">
        <v>1</v>
      </c>
      <c r="C1" s="74" t="s">
        <v>2</v>
      </c>
      <c r="D1" s="67" t="s">
        <v>3</v>
      </c>
      <c r="E1" s="67"/>
      <c r="F1" s="67"/>
      <c r="G1" s="67"/>
      <c r="H1" s="67"/>
      <c r="I1" s="67"/>
      <c r="J1" s="67"/>
      <c r="K1" s="67"/>
      <c r="L1" s="67"/>
      <c r="M1" s="67" t="s">
        <v>4</v>
      </c>
      <c r="N1" s="68" t="s">
        <v>5</v>
      </c>
      <c r="O1" s="68"/>
      <c r="P1" s="56" t="s">
        <v>6</v>
      </c>
      <c r="Q1" s="57"/>
      <c r="R1" s="58"/>
      <c r="S1" s="58"/>
      <c r="T1" s="58"/>
      <c r="U1" s="59"/>
      <c r="V1" s="78" t="s">
        <v>4</v>
      </c>
      <c r="W1" s="52" t="s">
        <v>7</v>
      </c>
      <c r="X1" s="52"/>
      <c r="Y1" s="52"/>
      <c r="Z1" s="52"/>
      <c r="AA1" s="52"/>
      <c r="AB1" s="52"/>
      <c r="AC1" s="52" t="s">
        <v>4</v>
      </c>
      <c r="AD1" s="60" t="s">
        <v>8</v>
      </c>
      <c r="AE1" s="60"/>
      <c r="AF1" s="60"/>
      <c r="AG1" s="60"/>
      <c r="AH1" s="60"/>
      <c r="AI1" s="60"/>
      <c r="AJ1" s="60"/>
      <c r="AK1" s="60"/>
      <c r="AL1" s="60"/>
      <c r="AM1" s="60" t="s">
        <v>4</v>
      </c>
      <c r="AN1" s="84" t="s">
        <v>9</v>
      </c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7"/>
      <c r="BC1" s="101" t="s">
        <v>4</v>
      </c>
      <c r="BD1" s="102" t="s">
        <v>10</v>
      </c>
      <c r="BE1" s="105" t="s">
        <v>11</v>
      </c>
      <c r="BF1" s="108" t="s">
        <v>12</v>
      </c>
    </row>
    <row r="2" spans="1:62" s="1" customFormat="1" x14ac:dyDescent="0.25">
      <c r="A2" s="74"/>
      <c r="B2" s="74"/>
      <c r="C2" s="74"/>
      <c r="D2" s="67" t="s">
        <v>13</v>
      </c>
      <c r="E2" s="67" t="s">
        <v>14</v>
      </c>
      <c r="F2" s="69"/>
      <c r="G2" s="69"/>
      <c r="H2" s="69"/>
      <c r="I2" s="69"/>
      <c r="J2" s="69"/>
      <c r="K2" s="70"/>
      <c r="L2" s="71"/>
      <c r="M2" s="53"/>
      <c r="N2" s="68" t="s">
        <v>15</v>
      </c>
      <c r="O2" s="68" t="s">
        <v>16</v>
      </c>
      <c r="P2" s="42" t="s">
        <v>17</v>
      </c>
      <c r="Q2" s="43"/>
      <c r="R2" s="44" t="s">
        <v>18</v>
      </c>
      <c r="S2" s="44"/>
      <c r="T2" s="44"/>
      <c r="U2" s="45"/>
      <c r="V2" s="53"/>
      <c r="W2" s="52" t="s">
        <v>19</v>
      </c>
      <c r="X2" s="52" t="s">
        <v>20</v>
      </c>
      <c r="Y2" s="52" t="s">
        <v>21</v>
      </c>
      <c r="Z2" s="49" t="s">
        <v>22</v>
      </c>
      <c r="AA2" s="49" t="s">
        <v>23</v>
      </c>
      <c r="AB2" s="52" t="s">
        <v>24</v>
      </c>
      <c r="AC2" s="53"/>
      <c r="AD2" s="46" t="s">
        <v>25</v>
      </c>
      <c r="AE2" s="47"/>
      <c r="AF2" s="47"/>
      <c r="AG2" s="48"/>
      <c r="AH2" s="47" t="s">
        <v>26</v>
      </c>
      <c r="AI2" s="47"/>
      <c r="AJ2" s="48"/>
      <c r="AK2" s="47" t="s">
        <v>27</v>
      </c>
      <c r="AL2" s="48"/>
      <c r="AM2" s="54"/>
      <c r="AN2" s="88" t="s">
        <v>28</v>
      </c>
      <c r="AO2" s="89"/>
      <c r="AP2" s="89"/>
      <c r="AQ2" s="89"/>
      <c r="AR2" s="89"/>
      <c r="AS2" s="89"/>
      <c r="AT2" s="81" t="s">
        <v>29</v>
      </c>
      <c r="AU2" s="89" t="s">
        <v>30</v>
      </c>
      <c r="AV2" s="89"/>
      <c r="AW2" s="91"/>
      <c r="AX2" s="89" t="s">
        <v>31</v>
      </c>
      <c r="AY2" s="89"/>
      <c r="AZ2" s="89"/>
      <c r="BA2" s="89"/>
      <c r="BB2" s="91"/>
      <c r="BC2" s="53"/>
      <c r="BD2" s="103"/>
      <c r="BE2" s="106"/>
      <c r="BF2" s="108"/>
    </row>
    <row r="3" spans="1:62" s="1" customFormat="1" x14ac:dyDescent="0.25">
      <c r="A3" s="74"/>
      <c r="B3" s="74"/>
      <c r="C3" s="74"/>
      <c r="D3" s="67"/>
      <c r="E3" s="75" t="s">
        <v>32</v>
      </c>
      <c r="F3" s="72" t="s">
        <v>33</v>
      </c>
      <c r="G3" s="63" t="s">
        <v>34</v>
      </c>
      <c r="H3" s="63" t="s">
        <v>35</v>
      </c>
      <c r="I3" s="63" t="s">
        <v>36</v>
      </c>
      <c r="J3" s="63" t="s">
        <v>37</v>
      </c>
      <c r="K3" s="63" t="s">
        <v>38</v>
      </c>
      <c r="L3" s="65" t="s">
        <v>295</v>
      </c>
      <c r="M3" s="53"/>
      <c r="N3" s="68"/>
      <c r="O3" s="68"/>
      <c r="P3" s="61" t="s">
        <v>17</v>
      </c>
      <c r="Q3" s="61" t="s">
        <v>40</v>
      </c>
      <c r="R3" s="43" t="s">
        <v>41</v>
      </c>
      <c r="S3" s="77" t="s">
        <v>42</v>
      </c>
      <c r="T3" s="77" t="s">
        <v>43</v>
      </c>
      <c r="U3" s="77" t="s">
        <v>44</v>
      </c>
      <c r="V3" s="79"/>
      <c r="W3" s="52"/>
      <c r="X3" s="52"/>
      <c r="Y3" s="52"/>
      <c r="Z3" s="50"/>
      <c r="AA3" s="50"/>
      <c r="AB3" s="52"/>
      <c r="AC3" s="54"/>
      <c r="AD3" s="55" t="s">
        <v>45</v>
      </c>
      <c r="AE3" s="55" t="s">
        <v>46</v>
      </c>
      <c r="AF3" s="55" t="s">
        <v>47</v>
      </c>
      <c r="AG3" s="55" t="s">
        <v>48</v>
      </c>
      <c r="AH3" s="55" t="s">
        <v>49</v>
      </c>
      <c r="AI3" s="55" t="s">
        <v>50</v>
      </c>
      <c r="AJ3" s="55" t="s">
        <v>51</v>
      </c>
      <c r="AK3" s="55" t="s">
        <v>52</v>
      </c>
      <c r="AL3" s="55" t="s">
        <v>53</v>
      </c>
      <c r="AM3" s="80"/>
      <c r="AN3" s="81" t="s">
        <v>54</v>
      </c>
      <c r="AO3" s="82" t="s">
        <v>55</v>
      </c>
      <c r="AP3" s="81" t="s">
        <v>56</v>
      </c>
      <c r="AQ3" s="81" t="s">
        <v>57</v>
      </c>
      <c r="AR3" s="81" t="s">
        <v>58</v>
      </c>
      <c r="AS3" s="88" t="s">
        <v>59</v>
      </c>
      <c r="AT3" s="81"/>
      <c r="AU3" s="81" t="s">
        <v>60</v>
      </c>
      <c r="AV3" s="81" t="s">
        <v>61</v>
      </c>
      <c r="AW3" s="81" t="s">
        <v>62</v>
      </c>
      <c r="AX3" s="98" t="s">
        <v>63</v>
      </c>
      <c r="AY3" s="98"/>
      <c r="AZ3" s="81" t="s">
        <v>64</v>
      </c>
      <c r="BA3" s="81" t="s">
        <v>65</v>
      </c>
      <c r="BB3" s="99" t="s">
        <v>66</v>
      </c>
      <c r="BC3" s="53"/>
      <c r="BD3" s="103"/>
      <c r="BE3" s="106"/>
      <c r="BF3" s="108"/>
    </row>
    <row r="4" spans="1:62" s="1" customFormat="1" ht="17.25" customHeight="1" x14ac:dyDescent="0.25">
      <c r="A4" s="74"/>
      <c r="B4" s="74"/>
      <c r="C4" s="74"/>
      <c r="D4" s="53"/>
      <c r="E4" s="76"/>
      <c r="F4" s="73"/>
      <c r="G4" s="64"/>
      <c r="H4" s="64"/>
      <c r="I4" s="64"/>
      <c r="J4" s="64"/>
      <c r="K4" s="64"/>
      <c r="L4" s="66"/>
      <c r="M4" s="53"/>
      <c r="N4" s="53"/>
      <c r="O4" s="53"/>
      <c r="P4" s="62"/>
      <c r="Q4" s="62"/>
      <c r="R4" s="43"/>
      <c r="S4" s="77"/>
      <c r="T4" s="77"/>
      <c r="U4" s="77"/>
      <c r="V4" s="79"/>
      <c r="W4" s="53"/>
      <c r="X4" s="53"/>
      <c r="Y4" s="53"/>
      <c r="Z4" s="51"/>
      <c r="AA4" s="51"/>
      <c r="AB4" s="53"/>
      <c r="AC4" s="54"/>
      <c r="AD4" s="55"/>
      <c r="AE4" s="55"/>
      <c r="AF4" s="55"/>
      <c r="AG4" s="55"/>
      <c r="AH4" s="55"/>
      <c r="AI4" s="55"/>
      <c r="AJ4" s="55"/>
      <c r="AK4" s="55"/>
      <c r="AL4" s="55"/>
      <c r="AM4" s="80"/>
      <c r="AN4" s="81"/>
      <c r="AO4" s="83"/>
      <c r="AP4" s="81"/>
      <c r="AQ4" s="81"/>
      <c r="AR4" s="81"/>
      <c r="AS4" s="88"/>
      <c r="AT4" s="81"/>
      <c r="AU4" s="81"/>
      <c r="AV4" s="81"/>
      <c r="AW4" s="81"/>
      <c r="AX4" s="6" t="s">
        <v>67</v>
      </c>
      <c r="AY4" s="7" t="s">
        <v>68</v>
      </c>
      <c r="AZ4" s="81"/>
      <c r="BA4" s="81"/>
      <c r="BB4" s="100"/>
      <c r="BC4" s="53"/>
      <c r="BD4" s="104"/>
      <c r="BE4" s="107"/>
      <c r="BF4" s="108"/>
    </row>
    <row r="5" spans="1:62" x14ac:dyDescent="0.25">
      <c r="A5" s="4" t="s">
        <v>296</v>
      </c>
      <c r="B5" s="4" t="s">
        <v>297</v>
      </c>
      <c r="C5" s="4" t="s">
        <v>298</v>
      </c>
      <c r="D5" s="4">
        <v>5.9</v>
      </c>
      <c r="E5" s="5" t="s">
        <v>72</v>
      </c>
      <c r="F5" s="4">
        <v>0.5</v>
      </c>
      <c r="G5" s="4"/>
      <c r="H5" s="4">
        <v>0</v>
      </c>
      <c r="I5" s="4">
        <f>F5+H5</f>
        <v>0.5</v>
      </c>
      <c r="J5" s="4"/>
      <c r="K5" s="4"/>
      <c r="L5" s="4">
        <f>I5+K5</f>
        <v>0.5</v>
      </c>
      <c r="M5" s="4">
        <f>D5+L5</f>
        <v>6.4</v>
      </c>
      <c r="N5" s="4">
        <v>2.0950000000000002</v>
      </c>
      <c r="O5" s="4">
        <f>(N5*10+50)*0.6</f>
        <v>42.57</v>
      </c>
      <c r="P5" s="4">
        <v>89.5</v>
      </c>
      <c r="Q5" s="4">
        <f>(P5/100)*5</f>
        <v>4.4749999999999996</v>
      </c>
      <c r="R5" s="4"/>
      <c r="S5" s="4">
        <v>0.61499999999999999</v>
      </c>
      <c r="T5" s="4"/>
      <c r="U5" s="4"/>
      <c r="V5" s="4">
        <f>Q5+U5+S5</f>
        <v>5.09</v>
      </c>
      <c r="W5" s="4"/>
      <c r="X5" s="4"/>
      <c r="Y5" s="4"/>
      <c r="Z5" s="4"/>
      <c r="AA5" s="4"/>
      <c r="AB5" s="4"/>
      <c r="AC5" s="4">
        <f t="shared" ref="AC5:AC24" si="0">X5+Z5+AB5</f>
        <v>0</v>
      </c>
      <c r="AD5" s="4">
        <v>18</v>
      </c>
      <c r="AE5" s="4">
        <f>2*(AD5/20)</f>
        <v>1.8</v>
      </c>
      <c r="AF5" s="4"/>
      <c r="AG5" s="4">
        <f>AE5+AF5</f>
        <v>1.8</v>
      </c>
      <c r="AH5" s="4">
        <v>0.8</v>
      </c>
      <c r="AI5" s="4"/>
      <c r="AJ5" s="4"/>
      <c r="AK5" s="4"/>
      <c r="AL5" s="4"/>
      <c r="AM5" s="4">
        <f>AG5+AH5+AJ5+AL5</f>
        <v>2.6</v>
      </c>
      <c r="AN5" s="4"/>
      <c r="AO5" s="4"/>
      <c r="AP5" s="4"/>
      <c r="AQ5" s="4"/>
      <c r="AR5" s="4"/>
      <c r="AS5" s="4"/>
      <c r="AT5" s="4">
        <f t="shared" ref="AT5:AT24" si="1">AO5+AQ5+AS5</f>
        <v>0</v>
      </c>
      <c r="AU5" s="4"/>
      <c r="AV5" s="4"/>
      <c r="AW5" s="4">
        <v>0</v>
      </c>
      <c r="AX5" s="4" t="s">
        <v>299</v>
      </c>
      <c r="AY5" s="4" t="s">
        <v>106</v>
      </c>
      <c r="AZ5" s="4" t="s">
        <v>124</v>
      </c>
      <c r="BA5" s="4"/>
      <c r="BB5" s="4">
        <v>1.5</v>
      </c>
      <c r="BC5" s="4">
        <f t="shared" ref="BC5:BC24" si="2">AW5+AT5+BB5</f>
        <v>1.5</v>
      </c>
      <c r="BD5" s="4">
        <f>M5+O5+V5+AC5+AM5+BC5</f>
        <v>58.160000000000004</v>
      </c>
      <c r="BE5" s="13">
        <f t="shared" ref="BE5:BE24" si="3">RANK(N5,N:N,0)</f>
        <v>40</v>
      </c>
      <c r="BF5" s="22">
        <f t="shared" ref="BF5:BF24" si="4">RANK(BD5,BD:BD,0)</f>
        <v>26</v>
      </c>
      <c r="BG5" s="23"/>
      <c r="BH5" s="23"/>
      <c r="BI5" s="23"/>
      <c r="BJ5" s="23"/>
    </row>
    <row r="6" spans="1:62" x14ac:dyDescent="0.25">
      <c r="A6" s="4" t="s">
        <v>296</v>
      </c>
      <c r="B6" s="4" t="s">
        <v>300</v>
      </c>
      <c r="C6" s="4" t="s">
        <v>301</v>
      </c>
      <c r="D6" s="4">
        <v>5.90625</v>
      </c>
      <c r="E6" s="5" t="s">
        <v>72</v>
      </c>
      <c r="F6" s="4">
        <v>0.5</v>
      </c>
      <c r="G6" s="4"/>
      <c r="H6" s="4">
        <v>0</v>
      </c>
      <c r="I6" s="4">
        <f t="shared" ref="I6:I37" si="5">F6+H6</f>
        <v>0.5</v>
      </c>
      <c r="J6" s="4"/>
      <c r="K6" s="4"/>
      <c r="L6" s="4">
        <f t="shared" ref="L6:L37" si="6">I6+K6</f>
        <v>0.5</v>
      </c>
      <c r="M6" s="4">
        <f t="shared" ref="M6:M37" si="7">D6+L6</f>
        <v>6.40625</v>
      </c>
      <c r="N6" s="4">
        <v>2.8460000000000001</v>
      </c>
      <c r="O6" s="4">
        <f t="shared" ref="O6:O37" si="8">(N6*10+50)*0.6</f>
        <v>47.076000000000001</v>
      </c>
      <c r="P6" s="4">
        <v>70</v>
      </c>
      <c r="Q6" s="4">
        <f t="shared" ref="Q6:Q37" si="9">(P6/100)*5</f>
        <v>3.5</v>
      </c>
      <c r="R6" s="4"/>
      <c r="S6" s="4">
        <v>0.82499999999999996</v>
      </c>
      <c r="T6" s="4"/>
      <c r="U6" s="4"/>
      <c r="V6" s="4">
        <f t="shared" ref="V6:V37" si="10">Q6+U6+S6</f>
        <v>4.3250000000000002</v>
      </c>
      <c r="W6" s="4" t="s">
        <v>302</v>
      </c>
      <c r="X6" s="4">
        <v>0.5</v>
      </c>
      <c r="Y6" s="4"/>
      <c r="Z6" s="4"/>
      <c r="AA6" s="4"/>
      <c r="AB6" s="4"/>
      <c r="AC6" s="4">
        <f t="shared" si="0"/>
        <v>0.5</v>
      </c>
      <c r="AD6" s="4">
        <v>16</v>
      </c>
      <c r="AE6" s="4">
        <f t="shared" ref="AE6:AE37" si="11">2*(AD6/20)</f>
        <v>1.6</v>
      </c>
      <c r="AF6" s="4"/>
      <c r="AG6" s="4">
        <f t="shared" ref="AG6:AG37" si="12">AE6+AF6</f>
        <v>1.6</v>
      </c>
      <c r="AH6" s="4">
        <v>0.16</v>
      </c>
      <c r="AI6" s="4"/>
      <c r="AJ6" s="4"/>
      <c r="AK6" s="5" t="s">
        <v>303</v>
      </c>
      <c r="AL6" s="4">
        <v>0.9</v>
      </c>
      <c r="AM6" s="4">
        <f t="shared" ref="AM6:AM37" si="13">AG6+AH6+AJ6+AL6</f>
        <v>2.66</v>
      </c>
      <c r="AN6" s="4"/>
      <c r="AO6" s="4"/>
      <c r="AP6" s="4"/>
      <c r="AQ6" s="4"/>
      <c r="AR6" s="4"/>
      <c r="AS6" s="4"/>
      <c r="AT6" s="4">
        <f t="shared" si="1"/>
        <v>0</v>
      </c>
      <c r="AU6" s="4"/>
      <c r="AV6" s="4"/>
      <c r="AW6" s="4">
        <v>0</v>
      </c>
      <c r="AX6" s="4"/>
      <c r="AY6" s="4" t="s">
        <v>91</v>
      </c>
      <c r="AZ6" s="4"/>
      <c r="BA6" s="4"/>
      <c r="BB6" s="4">
        <v>0.5</v>
      </c>
      <c r="BC6" s="4">
        <v>1</v>
      </c>
      <c r="BD6" s="4">
        <f>M6+O6+V6+AC6+AM6+BC6</f>
        <v>61.967250000000007</v>
      </c>
      <c r="BE6" s="13">
        <f t="shared" si="3"/>
        <v>14</v>
      </c>
      <c r="BF6" s="22">
        <f t="shared" si="4"/>
        <v>12</v>
      </c>
      <c r="BG6" s="23"/>
      <c r="BH6" s="23"/>
      <c r="BI6" s="23"/>
      <c r="BJ6" s="23"/>
    </row>
    <row r="7" spans="1:62" x14ac:dyDescent="0.25">
      <c r="A7" s="4" t="s">
        <v>296</v>
      </c>
      <c r="B7" s="4" t="s">
        <v>304</v>
      </c>
      <c r="C7" s="4" t="s">
        <v>305</v>
      </c>
      <c r="D7" s="4">
        <v>5.7666666666666702</v>
      </c>
      <c r="E7" s="5" t="s">
        <v>72</v>
      </c>
      <c r="F7" s="4">
        <v>0.5</v>
      </c>
      <c r="G7" s="4"/>
      <c r="H7" s="4">
        <v>0</v>
      </c>
      <c r="I7" s="4">
        <f t="shared" si="5"/>
        <v>0.5</v>
      </c>
      <c r="J7" s="4"/>
      <c r="K7" s="4"/>
      <c r="L7" s="4">
        <f t="shared" si="6"/>
        <v>0.5</v>
      </c>
      <c r="M7" s="4">
        <f t="shared" si="7"/>
        <v>6.2666666666666702</v>
      </c>
      <c r="N7" s="4">
        <v>2.04</v>
      </c>
      <c r="O7" s="4">
        <f t="shared" si="8"/>
        <v>42.24</v>
      </c>
      <c r="P7" s="4">
        <v>81.5</v>
      </c>
      <c r="Q7" s="4">
        <f t="shared" si="9"/>
        <v>4.0749999999999993</v>
      </c>
      <c r="R7" s="4"/>
      <c r="S7" s="4">
        <v>0.3</v>
      </c>
      <c r="T7" s="4"/>
      <c r="U7" s="4"/>
      <c r="V7" s="4">
        <f t="shared" si="10"/>
        <v>4.3749999999999991</v>
      </c>
      <c r="W7" s="4"/>
      <c r="X7" s="4"/>
      <c r="Y7" s="4"/>
      <c r="Z7" s="4"/>
      <c r="AA7" s="4"/>
      <c r="AB7" s="4"/>
      <c r="AC7" s="4">
        <f t="shared" si="0"/>
        <v>0</v>
      </c>
      <c r="AD7" s="4">
        <v>18</v>
      </c>
      <c r="AE7" s="4">
        <f t="shared" si="11"/>
        <v>1.8</v>
      </c>
      <c r="AF7" s="4"/>
      <c r="AG7" s="4">
        <f t="shared" si="12"/>
        <v>1.8</v>
      </c>
      <c r="AH7" s="4">
        <v>0.16</v>
      </c>
      <c r="AI7" s="4"/>
      <c r="AJ7" s="4"/>
      <c r="AK7" s="4"/>
      <c r="AL7" s="4"/>
      <c r="AM7" s="4">
        <f t="shared" si="13"/>
        <v>1.96</v>
      </c>
      <c r="AN7" s="4"/>
      <c r="AO7" s="4"/>
      <c r="AP7" s="4"/>
      <c r="AQ7" s="4"/>
      <c r="AR7" s="4"/>
      <c r="AS7" s="4"/>
      <c r="AT7" s="4">
        <f t="shared" si="1"/>
        <v>0</v>
      </c>
      <c r="AU7" s="4"/>
      <c r="AV7" s="4"/>
      <c r="AW7" s="4">
        <v>0</v>
      </c>
      <c r="AX7" s="4"/>
      <c r="AY7" s="4"/>
      <c r="AZ7" s="4"/>
      <c r="BA7" s="4"/>
      <c r="BB7" s="4">
        <v>0</v>
      </c>
      <c r="BC7" s="4">
        <f t="shared" si="2"/>
        <v>0</v>
      </c>
      <c r="BD7" s="4">
        <f t="shared" ref="BD7:BD54" si="14">M7+O7+V7+AC7+AM7+BC7</f>
        <v>54.841666666666676</v>
      </c>
      <c r="BE7" s="13">
        <f t="shared" si="3"/>
        <v>44</v>
      </c>
      <c r="BF7" s="22">
        <f t="shared" si="4"/>
        <v>40</v>
      </c>
      <c r="BG7" s="23"/>
      <c r="BH7" s="23"/>
      <c r="BI7" s="23"/>
      <c r="BJ7" s="23"/>
    </row>
    <row r="8" spans="1:62" x14ac:dyDescent="0.25">
      <c r="A8" s="4" t="s">
        <v>296</v>
      </c>
      <c r="B8" s="4" t="s">
        <v>306</v>
      </c>
      <c r="C8" s="4" t="s">
        <v>307</v>
      </c>
      <c r="D8" s="4">
        <v>5.37916666666667</v>
      </c>
      <c r="E8" s="5" t="s">
        <v>72</v>
      </c>
      <c r="F8" s="4">
        <v>0.5</v>
      </c>
      <c r="G8" s="4"/>
      <c r="H8" s="4">
        <v>0</v>
      </c>
      <c r="I8" s="4">
        <f t="shared" si="5"/>
        <v>0.5</v>
      </c>
      <c r="J8" s="4"/>
      <c r="K8" s="4"/>
      <c r="L8" s="4">
        <f t="shared" si="6"/>
        <v>0.5</v>
      </c>
      <c r="M8" s="4">
        <f t="shared" si="7"/>
        <v>5.87916666666667</v>
      </c>
      <c r="N8" s="4">
        <v>1.464</v>
      </c>
      <c r="O8" s="4">
        <f t="shared" si="8"/>
        <v>38.783999999999999</v>
      </c>
      <c r="P8" s="4">
        <v>50</v>
      </c>
      <c r="Q8" s="4">
        <f t="shared" si="9"/>
        <v>2.5</v>
      </c>
      <c r="R8" s="4"/>
      <c r="S8" s="4">
        <v>0.33</v>
      </c>
      <c r="T8" s="4"/>
      <c r="U8" s="4"/>
      <c r="V8" s="4">
        <f t="shared" si="10"/>
        <v>2.83</v>
      </c>
      <c r="W8" s="4"/>
      <c r="X8" s="4"/>
      <c r="Y8" s="4"/>
      <c r="Z8" s="4"/>
      <c r="AA8" s="4"/>
      <c r="AB8" s="4"/>
      <c r="AC8" s="4">
        <f t="shared" si="0"/>
        <v>0</v>
      </c>
      <c r="AD8" s="4">
        <v>14</v>
      </c>
      <c r="AE8" s="4">
        <f t="shared" si="11"/>
        <v>1.4</v>
      </c>
      <c r="AF8" s="4"/>
      <c r="AG8" s="4">
        <f t="shared" si="12"/>
        <v>1.4</v>
      </c>
      <c r="AH8" s="4">
        <v>0</v>
      </c>
      <c r="AI8" s="4"/>
      <c r="AJ8" s="4"/>
      <c r="AK8" s="4"/>
      <c r="AL8" s="4"/>
      <c r="AM8" s="4">
        <f t="shared" si="13"/>
        <v>1.4</v>
      </c>
      <c r="AN8" s="4"/>
      <c r="AO8" s="4"/>
      <c r="AP8" s="4"/>
      <c r="AQ8" s="4"/>
      <c r="AR8" s="4"/>
      <c r="AS8" s="4"/>
      <c r="AT8" s="4">
        <f t="shared" si="1"/>
        <v>0</v>
      </c>
      <c r="AU8" s="4"/>
      <c r="AV8" s="4"/>
      <c r="AW8" s="4">
        <v>0</v>
      </c>
      <c r="AX8" s="4"/>
      <c r="AY8" s="4"/>
      <c r="AZ8" s="4"/>
      <c r="BA8" s="4"/>
      <c r="BB8" s="4">
        <v>0</v>
      </c>
      <c r="BC8" s="4">
        <f t="shared" si="2"/>
        <v>0</v>
      </c>
      <c r="BD8" s="4">
        <f t="shared" si="14"/>
        <v>48.893166666666666</v>
      </c>
      <c r="BE8" s="13">
        <f t="shared" si="3"/>
        <v>47</v>
      </c>
      <c r="BF8" s="22">
        <f t="shared" si="4"/>
        <v>45</v>
      </c>
      <c r="BG8" s="23"/>
      <c r="BH8" s="23"/>
      <c r="BI8" s="23"/>
      <c r="BJ8" s="23"/>
    </row>
    <row r="9" spans="1:62" x14ac:dyDescent="0.25">
      <c r="A9" s="4" t="s">
        <v>296</v>
      </c>
      <c r="B9" s="4" t="s">
        <v>308</v>
      </c>
      <c r="C9" s="4" t="s">
        <v>309</v>
      </c>
      <c r="D9" s="4">
        <v>5.9208333333333396</v>
      </c>
      <c r="E9" s="5" t="s">
        <v>72</v>
      </c>
      <c r="F9" s="4">
        <v>0.5</v>
      </c>
      <c r="G9" s="4"/>
      <c r="H9" s="4">
        <v>0</v>
      </c>
      <c r="I9" s="4">
        <f t="shared" si="5"/>
        <v>0.5</v>
      </c>
      <c r="J9" s="4"/>
      <c r="K9" s="4"/>
      <c r="L9" s="4">
        <f t="shared" si="6"/>
        <v>0.5</v>
      </c>
      <c r="M9" s="4">
        <f t="shared" si="7"/>
        <v>6.4208333333333396</v>
      </c>
      <c r="N9" s="4">
        <v>3.05</v>
      </c>
      <c r="O9" s="4">
        <f t="shared" si="8"/>
        <v>48.3</v>
      </c>
      <c r="P9" s="4">
        <v>77</v>
      </c>
      <c r="Q9" s="4">
        <f t="shared" si="9"/>
        <v>3.85</v>
      </c>
      <c r="R9" s="4"/>
      <c r="S9" s="4">
        <v>0.67500000000000004</v>
      </c>
      <c r="T9" s="4"/>
      <c r="U9" s="4"/>
      <c r="V9" s="4">
        <f t="shared" si="10"/>
        <v>4.5250000000000004</v>
      </c>
      <c r="W9" s="4"/>
      <c r="X9" s="4"/>
      <c r="Y9" s="4"/>
      <c r="Z9" s="4"/>
      <c r="AA9" s="4"/>
      <c r="AB9" s="4"/>
      <c r="AC9" s="4">
        <f t="shared" si="0"/>
        <v>0</v>
      </c>
      <c r="AD9" s="4">
        <v>15</v>
      </c>
      <c r="AE9" s="4">
        <f t="shared" si="11"/>
        <v>1.5</v>
      </c>
      <c r="AF9" s="4"/>
      <c r="AG9" s="4">
        <f t="shared" si="12"/>
        <v>1.5</v>
      </c>
      <c r="AH9" s="4">
        <v>0.14000000000000001</v>
      </c>
      <c r="AI9" s="4"/>
      <c r="AJ9" s="4"/>
      <c r="AK9" s="4" t="s">
        <v>77</v>
      </c>
      <c r="AL9" s="4">
        <v>0.5</v>
      </c>
      <c r="AM9" s="4">
        <f t="shared" si="13"/>
        <v>2.14</v>
      </c>
      <c r="AN9" s="4"/>
      <c r="AO9" s="4"/>
      <c r="AP9" s="4"/>
      <c r="AQ9" s="4"/>
      <c r="AR9" s="4"/>
      <c r="AS9" s="4"/>
      <c r="AT9" s="4">
        <f t="shared" si="1"/>
        <v>0</v>
      </c>
      <c r="AU9" s="4"/>
      <c r="AV9" s="4"/>
      <c r="AW9" s="4">
        <v>0</v>
      </c>
      <c r="AX9" s="4" t="s">
        <v>310</v>
      </c>
      <c r="AY9" s="4" t="s">
        <v>310</v>
      </c>
      <c r="AZ9" s="4"/>
      <c r="BA9" s="4"/>
      <c r="BB9" s="4">
        <v>1.7</v>
      </c>
      <c r="BC9" s="4">
        <f t="shared" si="2"/>
        <v>1.7</v>
      </c>
      <c r="BD9" s="4">
        <f t="shared" si="14"/>
        <v>63.085833333333341</v>
      </c>
      <c r="BE9" s="13">
        <f t="shared" si="3"/>
        <v>13</v>
      </c>
      <c r="BF9" s="22">
        <f t="shared" si="4"/>
        <v>8</v>
      </c>
      <c r="BG9" s="23"/>
      <c r="BH9" s="23"/>
      <c r="BI9" s="23"/>
      <c r="BJ9" s="23"/>
    </row>
    <row r="10" spans="1:62" x14ac:dyDescent="0.25">
      <c r="A10" s="4" t="s">
        <v>296</v>
      </c>
      <c r="B10" s="4" t="s">
        <v>311</v>
      </c>
      <c r="C10" s="4" t="s">
        <v>312</v>
      </c>
      <c r="D10" s="4">
        <v>5.8989583333333302</v>
      </c>
      <c r="E10" s="5" t="s">
        <v>72</v>
      </c>
      <c r="F10" s="4">
        <v>0.5</v>
      </c>
      <c r="G10" s="4"/>
      <c r="H10" s="4">
        <v>0</v>
      </c>
      <c r="I10" s="4">
        <f t="shared" si="5"/>
        <v>0.5</v>
      </c>
      <c r="J10" s="4"/>
      <c r="K10" s="4"/>
      <c r="L10" s="4">
        <f t="shared" si="6"/>
        <v>0.5</v>
      </c>
      <c r="M10" s="4">
        <f t="shared" si="7"/>
        <v>6.3989583333333302</v>
      </c>
      <c r="N10" s="4">
        <v>2.605</v>
      </c>
      <c r="O10" s="4">
        <f t="shared" si="8"/>
        <v>45.629999999999995</v>
      </c>
      <c r="P10" s="4">
        <v>87.5</v>
      </c>
      <c r="Q10" s="4">
        <f t="shared" si="9"/>
        <v>4.375</v>
      </c>
      <c r="R10" s="4"/>
      <c r="S10" s="4">
        <v>0.85499999999999998</v>
      </c>
      <c r="T10" s="4"/>
      <c r="U10" s="4"/>
      <c r="V10" s="4">
        <f t="shared" si="10"/>
        <v>5.23</v>
      </c>
      <c r="W10" s="4"/>
      <c r="X10" s="4"/>
      <c r="Y10" s="4"/>
      <c r="Z10" s="4"/>
      <c r="AA10" s="4"/>
      <c r="AB10" s="4"/>
      <c r="AC10" s="4">
        <f t="shared" si="0"/>
        <v>0</v>
      </c>
      <c r="AD10" s="4">
        <v>15</v>
      </c>
      <c r="AE10" s="4">
        <f t="shared" si="11"/>
        <v>1.5</v>
      </c>
      <c r="AF10" s="4"/>
      <c r="AG10" s="4">
        <f t="shared" si="12"/>
        <v>1.5</v>
      </c>
      <c r="AH10" s="4">
        <v>0.96</v>
      </c>
      <c r="AI10" s="4"/>
      <c r="AJ10" s="4"/>
      <c r="AK10" s="4" t="s">
        <v>130</v>
      </c>
      <c r="AL10" s="4">
        <v>0.2</v>
      </c>
      <c r="AM10" s="4">
        <f t="shared" si="13"/>
        <v>2.66</v>
      </c>
      <c r="AN10" s="4"/>
      <c r="AO10" s="4"/>
      <c r="AP10" s="4"/>
      <c r="AQ10" s="4"/>
      <c r="AR10" s="4"/>
      <c r="AS10" s="4"/>
      <c r="AT10" s="4">
        <f t="shared" si="1"/>
        <v>0</v>
      </c>
      <c r="AU10" s="4"/>
      <c r="AV10" s="4"/>
      <c r="AW10" s="4">
        <v>0</v>
      </c>
      <c r="AX10" s="4" t="s">
        <v>313</v>
      </c>
      <c r="AY10" s="5" t="s">
        <v>314</v>
      </c>
      <c r="AZ10" s="4" t="s">
        <v>172</v>
      </c>
      <c r="BA10" s="4"/>
      <c r="BB10" s="4">
        <v>1.65</v>
      </c>
      <c r="BC10" s="4">
        <f t="shared" si="2"/>
        <v>1.65</v>
      </c>
      <c r="BD10" s="4">
        <f t="shared" si="14"/>
        <v>61.56895833333332</v>
      </c>
      <c r="BE10" s="13">
        <f t="shared" si="3"/>
        <v>23</v>
      </c>
      <c r="BF10" s="22">
        <f t="shared" si="4"/>
        <v>15</v>
      </c>
      <c r="BG10" s="23"/>
      <c r="BH10" s="23"/>
      <c r="BI10" s="23"/>
      <c r="BJ10" s="23"/>
    </row>
    <row r="11" spans="1:62" x14ac:dyDescent="0.25">
      <c r="A11" s="4" t="s">
        <v>296</v>
      </c>
      <c r="B11" s="4" t="s">
        <v>315</v>
      </c>
      <c r="C11" s="4" t="s">
        <v>316</v>
      </c>
      <c r="D11" s="4">
        <v>0</v>
      </c>
      <c r="E11" s="5" t="s">
        <v>72</v>
      </c>
      <c r="F11" s="4">
        <v>0.5</v>
      </c>
      <c r="G11" s="4"/>
      <c r="H11" s="4">
        <v>0</v>
      </c>
      <c r="I11" s="4">
        <f t="shared" si="5"/>
        <v>0.5</v>
      </c>
      <c r="J11" s="4"/>
      <c r="K11" s="4"/>
      <c r="L11" s="4">
        <f t="shared" si="6"/>
        <v>0.5</v>
      </c>
      <c r="M11" s="4">
        <f t="shared" si="7"/>
        <v>0.5</v>
      </c>
      <c r="N11" s="4">
        <v>2.161</v>
      </c>
      <c r="O11" s="4">
        <f t="shared" si="8"/>
        <v>42.966000000000001</v>
      </c>
      <c r="P11" s="4">
        <v>65</v>
      </c>
      <c r="Q11" s="4">
        <f t="shared" si="9"/>
        <v>3.25</v>
      </c>
      <c r="R11" s="4"/>
      <c r="S11" s="4">
        <v>0.55500000000000005</v>
      </c>
      <c r="T11" s="4"/>
      <c r="U11" s="4"/>
      <c r="V11" s="4">
        <f t="shared" si="10"/>
        <v>3.8050000000000002</v>
      </c>
      <c r="W11" s="4"/>
      <c r="X11" s="4"/>
      <c r="Y11" s="4"/>
      <c r="Z11" s="4"/>
      <c r="AA11" s="4"/>
      <c r="AB11" s="4"/>
      <c r="AC11" s="4">
        <f t="shared" si="0"/>
        <v>0</v>
      </c>
      <c r="AD11" s="4">
        <v>15</v>
      </c>
      <c r="AE11" s="4">
        <f t="shared" si="11"/>
        <v>1.5</v>
      </c>
      <c r="AF11" s="4"/>
      <c r="AG11" s="4">
        <f t="shared" si="12"/>
        <v>1.5</v>
      </c>
      <c r="AH11" s="4">
        <v>1.6</v>
      </c>
      <c r="AI11" s="4"/>
      <c r="AJ11" s="4"/>
      <c r="AK11" s="4"/>
      <c r="AL11" s="4"/>
      <c r="AM11" s="4">
        <f t="shared" si="13"/>
        <v>3.1</v>
      </c>
      <c r="AN11" s="4"/>
      <c r="AO11" s="4"/>
      <c r="AP11" s="4"/>
      <c r="AQ11" s="4"/>
      <c r="AR11" s="4"/>
      <c r="AS11" s="4"/>
      <c r="AT11" s="4">
        <f t="shared" si="1"/>
        <v>0</v>
      </c>
      <c r="AU11" s="4"/>
      <c r="AV11" s="4"/>
      <c r="AW11" s="4">
        <v>0</v>
      </c>
      <c r="AX11" s="4" t="s">
        <v>317</v>
      </c>
      <c r="AY11" s="4" t="s">
        <v>318</v>
      </c>
      <c r="AZ11" s="4"/>
      <c r="BA11" s="4"/>
      <c r="BB11" s="4">
        <v>1.1000000000000001</v>
      </c>
      <c r="BC11" s="4">
        <f t="shared" si="2"/>
        <v>1.1000000000000001</v>
      </c>
      <c r="BD11" s="4">
        <f t="shared" si="14"/>
        <v>51.471000000000004</v>
      </c>
      <c r="BE11" s="13">
        <f t="shared" si="3"/>
        <v>39</v>
      </c>
      <c r="BF11" s="22">
        <f t="shared" si="4"/>
        <v>43</v>
      </c>
      <c r="BG11" s="23"/>
      <c r="BH11" s="23"/>
      <c r="BI11" s="23"/>
      <c r="BJ11" s="23"/>
    </row>
    <row r="12" spans="1:62" x14ac:dyDescent="0.25">
      <c r="A12" s="4" t="s">
        <v>296</v>
      </c>
      <c r="B12" s="4" t="s">
        <v>319</v>
      </c>
      <c r="C12" s="4" t="s">
        <v>320</v>
      </c>
      <c r="D12" s="4">
        <v>5.59375</v>
      </c>
      <c r="E12" s="5" t="s">
        <v>72</v>
      </c>
      <c r="F12" s="4">
        <v>0.5</v>
      </c>
      <c r="G12" s="4"/>
      <c r="H12" s="4">
        <v>0</v>
      </c>
      <c r="I12" s="4">
        <f t="shared" si="5"/>
        <v>0.5</v>
      </c>
      <c r="J12" s="4"/>
      <c r="K12" s="4"/>
      <c r="L12" s="4">
        <f t="shared" si="6"/>
        <v>0.5</v>
      </c>
      <c r="M12" s="4">
        <f t="shared" si="7"/>
        <v>6.09375</v>
      </c>
      <c r="N12" s="4">
        <v>3.6139999999999999</v>
      </c>
      <c r="O12" s="4">
        <f t="shared" si="8"/>
        <v>51.683999999999997</v>
      </c>
      <c r="P12" s="4">
        <v>92.5</v>
      </c>
      <c r="Q12" s="4">
        <f t="shared" si="9"/>
        <v>4.625</v>
      </c>
      <c r="R12" s="4"/>
      <c r="S12" s="4">
        <v>0.58499999999999996</v>
      </c>
      <c r="T12" s="4"/>
      <c r="U12" s="4"/>
      <c r="V12" s="4">
        <f t="shared" si="10"/>
        <v>5.21</v>
      </c>
      <c r="W12" s="4"/>
      <c r="X12" s="4"/>
      <c r="Y12" s="4"/>
      <c r="Z12" s="4"/>
      <c r="AA12" s="4"/>
      <c r="AB12" s="4"/>
      <c r="AC12" s="4">
        <f t="shared" si="0"/>
        <v>0</v>
      </c>
      <c r="AD12" s="4">
        <v>11</v>
      </c>
      <c r="AE12" s="4">
        <f t="shared" si="11"/>
        <v>1.1000000000000001</v>
      </c>
      <c r="AF12" s="4"/>
      <c r="AG12" s="4">
        <f t="shared" si="12"/>
        <v>1.1000000000000001</v>
      </c>
      <c r="AH12" s="4">
        <v>0.4</v>
      </c>
      <c r="AI12" s="4"/>
      <c r="AJ12" s="4"/>
      <c r="AK12" s="4" t="s">
        <v>130</v>
      </c>
      <c r="AL12" s="4">
        <v>0.2</v>
      </c>
      <c r="AM12" s="4">
        <f t="shared" si="13"/>
        <v>1.7</v>
      </c>
      <c r="AN12" s="4"/>
      <c r="AO12" s="4"/>
      <c r="AP12" s="4"/>
      <c r="AQ12" s="4"/>
      <c r="AR12" s="4"/>
      <c r="AS12" s="4"/>
      <c r="AT12" s="4">
        <f t="shared" si="1"/>
        <v>0</v>
      </c>
      <c r="AU12" s="4"/>
      <c r="AV12" s="4"/>
      <c r="AW12" s="4">
        <v>0</v>
      </c>
      <c r="AX12" s="4" t="s">
        <v>321</v>
      </c>
      <c r="AY12" s="4" t="s">
        <v>321</v>
      </c>
      <c r="AZ12" s="4"/>
      <c r="BA12" s="4"/>
      <c r="BB12" s="4">
        <v>1.5</v>
      </c>
      <c r="BC12" s="4">
        <f t="shared" si="2"/>
        <v>1.5</v>
      </c>
      <c r="BD12" s="4">
        <f t="shared" si="14"/>
        <v>66.187749999999994</v>
      </c>
      <c r="BE12" s="13">
        <f t="shared" si="3"/>
        <v>3</v>
      </c>
      <c r="BF12" s="22">
        <f t="shared" si="4"/>
        <v>3</v>
      </c>
      <c r="BG12" s="23"/>
      <c r="BH12" s="23"/>
      <c r="BI12" s="23"/>
      <c r="BJ12" s="23"/>
    </row>
    <row r="13" spans="1:62" x14ac:dyDescent="0.25">
      <c r="A13" s="4" t="s">
        <v>296</v>
      </c>
      <c r="B13" s="4" t="s">
        <v>322</v>
      </c>
      <c r="C13" s="4" t="s">
        <v>323</v>
      </c>
      <c r="D13" s="4">
        <v>0</v>
      </c>
      <c r="E13" s="5" t="s">
        <v>72</v>
      </c>
      <c r="F13" s="4">
        <v>0.5</v>
      </c>
      <c r="G13" s="4"/>
      <c r="H13" s="4">
        <v>0</v>
      </c>
      <c r="I13" s="4">
        <f t="shared" si="5"/>
        <v>0.5</v>
      </c>
      <c r="J13" s="4"/>
      <c r="K13" s="4"/>
      <c r="L13" s="4">
        <f t="shared" si="6"/>
        <v>0.5</v>
      </c>
      <c r="M13" s="4">
        <f t="shared" si="7"/>
        <v>0.5</v>
      </c>
      <c r="N13" s="4">
        <v>3.1890000000000001</v>
      </c>
      <c r="O13" s="4">
        <f t="shared" si="8"/>
        <v>49.134</v>
      </c>
      <c r="P13" s="4">
        <v>70</v>
      </c>
      <c r="Q13" s="4">
        <f t="shared" si="9"/>
        <v>3.5</v>
      </c>
      <c r="R13" s="4"/>
      <c r="S13" s="4">
        <v>0.15</v>
      </c>
      <c r="T13" s="4"/>
      <c r="U13" s="4"/>
      <c r="V13" s="4">
        <f t="shared" si="10"/>
        <v>3.65</v>
      </c>
      <c r="W13" s="4"/>
      <c r="X13" s="4"/>
      <c r="Y13" s="4"/>
      <c r="Z13" s="4"/>
      <c r="AA13" s="4"/>
      <c r="AB13" s="4"/>
      <c r="AC13" s="4">
        <f t="shared" si="0"/>
        <v>0</v>
      </c>
      <c r="AD13" s="4">
        <v>11</v>
      </c>
      <c r="AE13" s="4">
        <f t="shared" si="11"/>
        <v>1.1000000000000001</v>
      </c>
      <c r="AF13" s="4"/>
      <c r="AG13" s="4">
        <f t="shared" si="12"/>
        <v>1.1000000000000001</v>
      </c>
      <c r="AH13" s="4">
        <v>0</v>
      </c>
      <c r="AI13" s="4"/>
      <c r="AJ13" s="4"/>
      <c r="AK13" s="4"/>
      <c r="AL13" s="4"/>
      <c r="AM13" s="4">
        <f t="shared" si="13"/>
        <v>1.1000000000000001</v>
      </c>
      <c r="AN13" s="4"/>
      <c r="AO13" s="4"/>
      <c r="AP13" s="4"/>
      <c r="AQ13" s="4"/>
      <c r="AR13" s="4"/>
      <c r="AS13" s="4"/>
      <c r="AT13" s="4">
        <f t="shared" si="1"/>
        <v>0</v>
      </c>
      <c r="AU13" s="4"/>
      <c r="AV13" s="4"/>
      <c r="AW13" s="4">
        <v>0</v>
      </c>
      <c r="AX13" s="4"/>
      <c r="AY13" s="4"/>
      <c r="AZ13" s="4"/>
      <c r="BA13" s="4"/>
      <c r="BB13" s="4">
        <v>0</v>
      </c>
      <c r="BC13" s="4">
        <f t="shared" si="2"/>
        <v>0</v>
      </c>
      <c r="BD13" s="4">
        <f t="shared" si="14"/>
        <v>54.384</v>
      </c>
      <c r="BE13" s="13">
        <f t="shared" si="3"/>
        <v>9</v>
      </c>
      <c r="BF13" s="22">
        <f t="shared" si="4"/>
        <v>41</v>
      </c>
      <c r="BG13" s="23"/>
      <c r="BH13" s="23"/>
      <c r="BI13" s="23"/>
      <c r="BJ13" s="23"/>
    </row>
    <row r="14" spans="1:62" x14ac:dyDescent="0.25">
      <c r="A14" s="4" t="s">
        <v>296</v>
      </c>
      <c r="B14" s="4" t="s">
        <v>324</v>
      </c>
      <c r="C14" s="4" t="s">
        <v>325</v>
      </c>
      <c r="D14" s="4">
        <v>5.4916666666666698</v>
      </c>
      <c r="E14" s="5" t="s">
        <v>72</v>
      </c>
      <c r="F14" s="4">
        <v>0.5</v>
      </c>
      <c r="G14" s="4"/>
      <c r="H14" s="4">
        <v>0</v>
      </c>
      <c r="I14" s="4">
        <f t="shared" si="5"/>
        <v>0.5</v>
      </c>
      <c r="J14" s="4"/>
      <c r="K14" s="4"/>
      <c r="L14" s="4">
        <f t="shared" si="6"/>
        <v>0.5</v>
      </c>
      <c r="M14" s="4">
        <f t="shared" si="7"/>
        <v>5.9916666666666698</v>
      </c>
      <c r="N14" s="4">
        <v>2.4319999999999999</v>
      </c>
      <c r="O14" s="4">
        <f t="shared" si="8"/>
        <v>44.591999999999992</v>
      </c>
      <c r="P14" s="4">
        <v>64</v>
      </c>
      <c r="Q14" s="4">
        <f t="shared" si="9"/>
        <v>3.2</v>
      </c>
      <c r="R14" s="4"/>
      <c r="S14" s="4">
        <v>0.18</v>
      </c>
      <c r="T14" s="4"/>
      <c r="U14" s="4"/>
      <c r="V14" s="4">
        <f t="shared" si="10"/>
        <v>3.3800000000000003</v>
      </c>
      <c r="W14" s="4"/>
      <c r="X14" s="4"/>
      <c r="Y14" s="4"/>
      <c r="Z14" s="4"/>
      <c r="AA14" s="4"/>
      <c r="AB14" s="4"/>
      <c r="AC14" s="4">
        <f t="shared" si="0"/>
        <v>0</v>
      </c>
      <c r="AD14" s="4">
        <v>18</v>
      </c>
      <c r="AE14" s="4">
        <f t="shared" si="11"/>
        <v>1.8</v>
      </c>
      <c r="AF14" s="4"/>
      <c r="AG14" s="4">
        <f t="shared" si="12"/>
        <v>1.8</v>
      </c>
      <c r="AH14" s="4">
        <v>0</v>
      </c>
      <c r="AI14" s="4"/>
      <c r="AJ14" s="4"/>
      <c r="AK14" s="4"/>
      <c r="AL14" s="4"/>
      <c r="AM14" s="4">
        <f t="shared" si="13"/>
        <v>1.8</v>
      </c>
      <c r="AN14" s="4"/>
      <c r="AO14" s="4"/>
      <c r="AP14" s="4"/>
      <c r="AQ14" s="4"/>
      <c r="AR14" s="4"/>
      <c r="AS14" s="4"/>
      <c r="AT14" s="4">
        <f t="shared" si="1"/>
        <v>0</v>
      </c>
      <c r="AU14" s="4"/>
      <c r="AV14" s="4"/>
      <c r="AW14" s="4">
        <v>0</v>
      </c>
      <c r="AX14" s="4"/>
      <c r="AY14" s="4"/>
      <c r="AZ14" s="4"/>
      <c r="BA14" s="4"/>
      <c r="BB14" s="4">
        <v>0</v>
      </c>
      <c r="BC14" s="4">
        <f t="shared" si="2"/>
        <v>0</v>
      </c>
      <c r="BD14" s="4">
        <f t="shared" si="14"/>
        <v>55.763666666666659</v>
      </c>
      <c r="BE14" s="13">
        <f t="shared" si="3"/>
        <v>25</v>
      </c>
      <c r="BF14" s="22">
        <f t="shared" si="4"/>
        <v>35</v>
      </c>
      <c r="BG14" s="23"/>
      <c r="BH14" s="23"/>
      <c r="BI14" s="23"/>
      <c r="BJ14" s="23"/>
    </row>
    <row r="15" spans="1:62" x14ac:dyDescent="0.25">
      <c r="A15" s="4" t="s">
        <v>296</v>
      </c>
      <c r="B15" s="4" t="s">
        <v>326</v>
      </c>
      <c r="C15" s="4" t="s">
        <v>327</v>
      </c>
      <c r="D15" s="4">
        <v>0</v>
      </c>
      <c r="E15" s="5" t="s">
        <v>72</v>
      </c>
      <c r="F15" s="4">
        <v>0.5</v>
      </c>
      <c r="G15" s="4"/>
      <c r="H15" s="4">
        <v>0</v>
      </c>
      <c r="I15" s="4">
        <f t="shared" si="5"/>
        <v>0.5</v>
      </c>
      <c r="J15" s="4"/>
      <c r="K15" s="4"/>
      <c r="L15" s="4">
        <f t="shared" si="6"/>
        <v>0.5</v>
      </c>
      <c r="M15" s="4">
        <f t="shared" si="7"/>
        <v>0.5</v>
      </c>
      <c r="N15" s="4">
        <v>3.3679999999999999</v>
      </c>
      <c r="O15" s="4">
        <f t="shared" si="8"/>
        <v>50.208000000000006</v>
      </c>
      <c r="P15" s="4">
        <v>65</v>
      </c>
      <c r="Q15" s="4">
        <f t="shared" si="9"/>
        <v>3.25</v>
      </c>
      <c r="R15" s="4"/>
      <c r="S15" s="4">
        <v>0.27</v>
      </c>
      <c r="T15" s="4"/>
      <c r="U15" s="4"/>
      <c r="V15" s="4">
        <f t="shared" si="10"/>
        <v>3.52</v>
      </c>
      <c r="W15" s="4"/>
      <c r="X15" s="4"/>
      <c r="Y15" s="4"/>
      <c r="Z15" s="4"/>
      <c r="AA15" s="4"/>
      <c r="AB15" s="4"/>
      <c r="AC15" s="4">
        <f t="shared" si="0"/>
        <v>0</v>
      </c>
      <c r="AD15" s="4">
        <v>18</v>
      </c>
      <c r="AE15" s="4">
        <f t="shared" si="11"/>
        <v>1.8</v>
      </c>
      <c r="AF15" s="4"/>
      <c r="AG15" s="4">
        <f t="shared" si="12"/>
        <v>1.8</v>
      </c>
      <c r="AH15" s="4">
        <v>0</v>
      </c>
      <c r="AI15" s="4"/>
      <c r="AJ15" s="4"/>
      <c r="AK15" s="4"/>
      <c r="AL15" s="4"/>
      <c r="AM15" s="4">
        <f t="shared" si="13"/>
        <v>1.8</v>
      </c>
      <c r="AN15" s="4"/>
      <c r="AO15" s="4"/>
      <c r="AP15" s="4"/>
      <c r="AQ15" s="4"/>
      <c r="AR15" s="4"/>
      <c r="AS15" s="4"/>
      <c r="AT15" s="4">
        <f t="shared" si="1"/>
        <v>0</v>
      </c>
      <c r="AU15" s="4"/>
      <c r="AV15" s="4"/>
      <c r="AW15" s="4">
        <v>0</v>
      </c>
      <c r="AX15" s="4"/>
      <c r="AY15" s="4"/>
      <c r="AZ15" s="4"/>
      <c r="BA15" s="4"/>
      <c r="BB15" s="4">
        <v>0</v>
      </c>
      <c r="BC15" s="4">
        <f t="shared" si="2"/>
        <v>0</v>
      </c>
      <c r="BD15" s="4">
        <f t="shared" si="14"/>
        <v>56.028000000000006</v>
      </c>
      <c r="BE15" s="13">
        <f t="shared" si="3"/>
        <v>5</v>
      </c>
      <c r="BF15" s="22">
        <f t="shared" si="4"/>
        <v>34</v>
      </c>
      <c r="BG15" s="23"/>
      <c r="BH15" s="23"/>
      <c r="BI15" s="23"/>
      <c r="BJ15" s="23"/>
    </row>
    <row r="16" spans="1:62" x14ac:dyDescent="0.25">
      <c r="A16" s="4" t="s">
        <v>296</v>
      </c>
      <c r="B16" s="4" t="s">
        <v>328</v>
      </c>
      <c r="C16" s="4" t="s">
        <v>329</v>
      </c>
      <c r="D16" s="4">
        <v>5.7645833333333298</v>
      </c>
      <c r="E16" s="5" t="s">
        <v>72</v>
      </c>
      <c r="F16" s="4">
        <v>0.5</v>
      </c>
      <c r="G16" s="4"/>
      <c r="H16" s="4">
        <v>0</v>
      </c>
      <c r="I16" s="4">
        <f t="shared" si="5"/>
        <v>0.5</v>
      </c>
      <c r="J16" s="4"/>
      <c r="K16" s="4"/>
      <c r="L16" s="4">
        <f t="shared" si="6"/>
        <v>0.5</v>
      </c>
      <c r="M16" s="4">
        <f t="shared" si="7"/>
        <v>6.2645833333333298</v>
      </c>
      <c r="N16" s="4">
        <v>2.2669999999999999</v>
      </c>
      <c r="O16" s="4">
        <f t="shared" si="8"/>
        <v>43.601999999999997</v>
      </c>
      <c r="P16" s="4">
        <v>60.5</v>
      </c>
      <c r="Q16" s="4">
        <f t="shared" si="9"/>
        <v>3.0249999999999999</v>
      </c>
      <c r="R16" s="4"/>
      <c r="S16" s="4">
        <v>0.36</v>
      </c>
      <c r="T16" s="4"/>
      <c r="U16" s="4"/>
      <c r="V16" s="4">
        <f t="shared" si="10"/>
        <v>3.3849999999999998</v>
      </c>
      <c r="W16" s="4"/>
      <c r="X16" s="4"/>
      <c r="Y16" s="4"/>
      <c r="Z16" s="4"/>
      <c r="AA16" s="4"/>
      <c r="AB16" s="4"/>
      <c r="AC16" s="4">
        <f t="shared" si="0"/>
        <v>0</v>
      </c>
      <c r="AD16" s="4">
        <v>17</v>
      </c>
      <c r="AE16" s="4">
        <f t="shared" si="11"/>
        <v>1.7</v>
      </c>
      <c r="AF16" s="4"/>
      <c r="AG16" s="4">
        <f t="shared" si="12"/>
        <v>1.7</v>
      </c>
      <c r="AH16" s="4">
        <v>0.84</v>
      </c>
      <c r="AI16" s="4"/>
      <c r="AJ16" s="4"/>
      <c r="AK16" s="4"/>
      <c r="AL16" s="4"/>
      <c r="AM16" s="4">
        <f t="shared" si="13"/>
        <v>2.54</v>
      </c>
      <c r="AN16" s="4"/>
      <c r="AO16" s="4"/>
      <c r="AP16" s="4"/>
      <c r="AQ16" s="4"/>
      <c r="AR16" s="4"/>
      <c r="AS16" s="4"/>
      <c r="AT16" s="4">
        <f t="shared" si="1"/>
        <v>0</v>
      </c>
      <c r="AU16" s="4"/>
      <c r="AV16" s="4"/>
      <c r="AW16" s="4">
        <v>0</v>
      </c>
      <c r="AX16" s="4" t="s">
        <v>179</v>
      </c>
      <c r="AY16" s="4" t="s">
        <v>179</v>
      </c>
      <c r="AZ16" s="4"/>
      <c r="BA16" s="4"/>
      <c r="BB16" s="4">
        <v>1</v>
      </c>
      <c r="BC16" s="4">
        <f t="shared" si="2"/>
        <v>1</v>
      </c>
      <c r="BD16" s="4">
        <f t="shared" si="14"/>
        <v>56.791583333333321</v>
      </c>
      <c r="BE16" s="13">
        <f t="shared" si="3"/>
        <v>35</v>
      </c>
      <c r="BF16" s="22">
        <f t="shared" si="4"/>
        <v>31</v>
      </c>
      <c r="BG16" s="23"/>
      <c r="BH16" s="23"/>
      <c r="BI16" s="23"/>
      <c r="BJ16" s="23"/>
    </row>
    <row r="17" spans="1:62" x14ac:dyDescent="0.25">
      <c r="A17" s="4" t="s">
        <v>296</v>
      </c>
      <c r="B17" s="4" t="s">
        <v>330</v>
      </c>
      <c r="C17" s="4" t="s">
        <v>331</v>
      </c>
      <c r="D17" s="4">
        <v>5.8812499999999996</v>
      </c>
      <c r="E17" s="5" t="s">
        <v>72</v>
      </c>
      <c r="F17" s="4">
        <v>0.5</v>
      </c>
      <c r="G17" s="4"/>
      <c r="H17" s="4">
        <v>0</v>
      </c>
      <c r="I17" s="4">
        <f t="shared" si="5"/>
        <v>0.5</v>
      </c>
      <c r="J17" s="4"/>
      <c r="K17" s="4"/>
      <c r="L17" s="4">
        <f t="shared" si="6"/>
        <v>0.5</v>
      </c>
      <c r="M17" s="4">
        <f t="shared" si="7"/>
        <v>6.3812499999999996</v>
      </c>
      <c r="N17" s="4">
        <v>3.1309999999999998</v>
      </c>
      <c r="O17" s="4">
        <f t="shared" si="8"/>
        <v>48.786000000000001</v>
      </c>
      <c r="P17" s="4">
        <v>85</v>
      </c>
      <c r="Q17" s="4">
        <f t="shared" si="9"/>
        <v>4.25</v>
      </c>
      <c r="R17" s="4"/>
      <c r="S17" s="4">
        <v>0.9</v>
      </c>
      <c r="T17" s="4"/>
      <c r="U17" s="4"/>
      <c r="V17" s="4">
        <f t="shared" si="10"/>
        <v>5.15</v>
      </c>
      <c r="W17" s="4"/>
      <c r="X17" s="4"/>
      <c r="Y17" s="4"/>
      <c r="Z17" s="4"/>
      <c r="AA17" s="4"/>
      <c r="AB17" s="4"/>
      <c r="AC17" s="4">
        <f t="shared" si="0"/>
        <v>0</v>
      </c>
      <c r="AD17" s="4">
        <v>20</v>
      </c>
      <c r="AE17" s="4">
        <f t="shared" si="11"/>
        <v>2</v>
      </c>
      <c r="AF17" s="4"/>
      <c r="AG17" s="4">
        <f t="shared" si="12"/>
        <v>2</v>
      </c>
      <c r="AH17" s="4">
        <v>0.98</v>
      </c>
      <c r="AI17" s="4"/>
      <c r="AJ17" s="4"/>
      <c r="AK17" s="4"/>
      <c r="AL17" s="4"/>
      <c r="AM17" s="4">
        <f t="shared" si="13"/>
        <v>2.98</v>
      </c>
      <c r="AN17" s="4"/>
      <c r="AO17" s="4"/>
      <c r="AP17" s="4"/>
      <c r="AQ17" s="4"/>
      <c r="AR17" s="4"/>
      <c r="AS17" s="4"/>
      <c r="AT17" s="4">
        <f t="shared" si="1"/>
        <v>0</v>
      </c>
      <c r="AU17" s="4"/>
      <c r="AV17" s="4"/>
      <c r="AW17" s="4">
        <v>0</v>
      </c>
      <c r="AX17" s="4"/>
      <c r="AY17" s="4"/>
      <c r="AZ17" s="4"/>
      <c r="BA17" s="4"/>
      <c r="BB17" s="4">
        <v>0</v>
      </c>
      <c r="BC17" s="4">
        <f t="shared" si="2"/>
        <v>0</v>
      </c>
      <c r="BD17" s="4">
        <f t="shared" si="14"/>
        <v>63.297249999999998</v>
      </c>
      <c r="BE17" s="13">
        <f t="shared" si="3"/>
        <v>11</v>
      </c>
      <c r="BF17" s="22">
        <f t="shared" si="4"/>
        <v>7</v>
      </c>
      <c r="BG17" s="23"/>
      <c r="BH17" s="23"/>
      <c r="BI17" s="23"/>
      <c r="BJ17" s="23"/>
    </row>
    <row r="18" spans="1:62" x14ac:dyDescent="0.25">
      <c r="A18" s="4" t="s">
        <v>296</v>
      </c>
      <c r="B18" s="4" t="s">
        <v>332</v>
      </c>
      <c r="C18" s="4" t="s">
        <v>333</v>
      </c>
      <c r="D18" s="4">
        <v>5.7953124999999996</v>
      </c>
      <c r="E18" s="5" t="s">
        <v>72</v>
      </c>
      <c r="F18" s="4">
        <v>0.5</v>
      </c>
      <c r="G18" s="4"/>
      <c r="H18" s="4">
        <v>0</v>
      </c>
      <c r="I18" s="4">
        <f t="shared" si="5"/>
        <v>0.5</v>
      </c>
      <c r="J18" s="4" t="s">
        <v>334</v>
      </c>
      <c r="K18" s="4">
        <v>0.5</v>
      </c>
      <c r="L18" s="4">
        <f t="shared" si="6"/>
        <v>1</v>
      </c>
      <c r="M18" s="4">
        <f t="shared" si="7"/>
        <v>6.7953124999999996</v>
      </c>
      <c r="N18" s="4">
        <v>3.464</v>
      </c>
      <c r="O18" s="4">
        <f t="shared" si="8"/>
        <v>50.783999999999999</v>
      </c>
      <c r="P18" s="4">
        <v>65</v>
      </c>
      <c r="Q18" s="4">
        <f t="shared" si="9"/>
        <v>3.25</v>
      </c>
      <c r="R18" s="4"/>
      <c r="S18" s="4">
        <v>0.33</v>
      </c>
      <c r="T18" s="4"/>
      <c r="U18" s="4"/>
      <c r="V18" s="4">
        <f t="shared" si="10"/>
        <v>3.58</v>
      </c>
      <c r="W18" s="4"/>
      <c r="X18" s="4"/>
      <c r="Y18" s="4"/>
      <c r="Z18" s="4"/>
      <c r="AA18" s="4"/>
      <c r="AB18" s="4"/>
      <c r="AC18" s="4">
        <f t="shared" si="0"/>
        <v>0</v>
      </c>
      <c r="AD18" s="4">
        <v>20</v>
      </c>
      <c r="AE18" s="4">
        <f t="shared" si="11"/>
        <v>2</v>
      </c>
      <c r="AF18" s="4"/>
      <c r="AG18" s="4">
        <f t="shared" si="12"/>
        <v>2</v>
      </c>
      <c r="AH18" s="4">
        <v>1.56</v>
      </c>
      <c r="AI18" s="4"/>
      <c r="AJ18" s="4"/>
      <c r="AK18" s="4" t="s">
        <v>130</v>
      </c>
      <c r="AL18" s="4">
        <v>0.2</v>
      </c>
      <c r="AM18" s="4">
        <f t="shared" si="13"/>
        <v>3.7600000000000002</v>
      </c>
      <c r="AN18" s="4"/>
      <c r="AO18" s="4"/>
      <c r="AP18" s="4"/>
      <c r="AQ18" s="4"/>
      <c r="AR18" s="4"/>
      <c r="AS18" s="4"/>
      <c r="AT18" s="4">
        <f t="shared" si="1"/>
        <v>0</v>
      </c>
      <c r="AU18" s="4" t="s">
        <v>131</v>
      </c>
      <c r="AV18" s="4"/>
      <c r="AW18" s="4">
        <v>0.15</v>
      </c>
      <c r="AX18" s="4" t="s">
        <v>335</v>
      </c>
      <c r="AY18" s="4" t="s">
        <v>336</v>
      </c>
      <c r="AZ18" s="4" t="s">
        <v>172</v>
      </c>
      <c r="BA18" s="4"/>
      <c r="BB18" s="4">
        <v>1.9</v>
      </c>
      <c r="BC18" s="4">
        <f t="shared" si="2"/>
        <v>2.0499999999999998</v>
      </c>
      <c r="BD18" s="4">
        <f t="shared" si="14"/>
        <v>66.969312500000001</v>
      </c>
      <c r="BE18" s="13">
        <f t="shared" si="3"/>
        <v>4</v>
      </c>
      <c r="BF18" s="22">
        <f t="shared" si="4"/>
        <v>2</v>
      </c>
      <c r="BG18" s="23"/>
      <c r="BH18" s="23"/>
      <c r="BI18" s="23"/>
      <c r="BJ18" s="23"/>
    </row>
    <row r="19" spans="1:62" x14ac:dyDescent="0.25">
      <c r="A19" s="4" t="s">
        <v>296</v>
      </c>
      <c r="B19" s="4" t="s">
        <v>337</v>
      </c>
      <c r="C19" s="4" t="s">
        <v>338</v>
      </c>
      <c r="D19" s="4">
        <v>5.8014467592592602</v>
      </c>
      <c r="E19" s="5" t="s">
        <v>72</v>
      </c>
      <c r="F19" s="4">
        <v>0.5</v>
      </c>
      <c r="G19" s="4"/>
      <c r="H19" s="4">
        <v>0</v>
      </c>
      <c r="I19" s="4">
        <f t="shared" si="5"/>
        <v>0.5</v>
      </c>
      <c r="J19" s="4"/>
      <c r="K19" s="4"/>
      <c r="L19" s="4">
        <f t="shared" si="6"/>
        <v>0.5</v>
      </c>
      <c r="M19" s="4">
        <f t="shared" si="7"/>
        <v>6.3014467592592602</v>
      </c>
      <c r="N19" s="4">
        <v>3.863</v>
      </c>
      <c r="O19" s="4">
        <f t="shared" si="8"/>
        <v>53.177999999999997</v>
      </c>
      <c r="P19" s="4">
        <v>87</v>
      </c>
      <c r="Q19" s="4">
        <f t="shared" si="9"/>
        <v>4.3499999999999996</v>
      </c>
      <c r="R19" s="4"/>
      <c r="S19" s="4">
        <v>0.375</v>
      </c>
      <c r="T19" s="4"/>
      <c r="U19" s="4"/>
      <c r="V19" s="4">
        <f t="shared" si="10"/>
        <v>4.7249999999999996</v>
      </c>
      <c r="W19" s="4"/>
      <c r="X19" s="4"/>
      <c r="Y19" s="4"/>
      <c r="Z19" s="4"/>
      <c r="AA19" s="4"/>
      <c r="AB19" s="4"/>
      <c r="AC19" s="4">
        <f t="shared" si="0"/>
        <v>0</v>
      </c>
      <c r="AD19" s="4">
        <v>20</v>
      </c>
      <c r="AE19" s="4">
        <f t="shared" si="11"/>
        <v>2</v>
      </c>
      <c r="AF19" s="4"/>
      <c r="AG19" s="4">
        <f t="shared" si="12"/>
        <v>2</v>
      </c>
      <c r="AH19" s="4">
        <v>0</v>
      </c>
      <c r="AI19" s="4"/>
      <c r="AJ19" s="4"/>
      <c r="AK19" s="4" t="s">
        <v>77</v>
      </c>
      <c r="AL19" s="4">
        <v>0.5</v>
      </c>
      <c r="AM19" s="4">
        <f t="shared" si="13"/>
        <v>2.5</v>
      </c>
      <c r="AN19" s="4" t="s">
        <v>223</v>
      </c>
      <c r="AO19" s="4">
        <v>0.4</v>
      </c>
      <c r="AP19" s="4"/>
      <c r="AQ19" s="4"/>
      <c r="AR19" s="4"/>
      <c r="AS19" s="4"/>
      <c r="AT19" s="4">
        <f t="shared" si="1"/>
        <v>0.4</v>
      </c>
      <c r="AU19" s="4"/>
      <c r="AV19" s="4"/>
      <c r="AW19" s="4">
        <v>0</v>
      </c>
      <c r="AX19" s="4"/>
      <c r="AY19" s="4"/>
      <c r="AZ19" s="4"/>
      <c r="BA19" s="4"/>
      <c r="BB19" s="4">
        <v>0</v>
      </c>
      <c r="BC19" s="4">
        <f t="shared" si="2"/>
        <v>0.4</v>
      </c>
      <c r="BD19" s="4">
        <f t="shared" si="14"/>
        <v>67.104446759259261</v>
      </c>
      <c r="BE19" s="13">
        <f>RANK(N19,N:N,0)</f>
        <v>1</v>
      </c>
      <c r="BF19" s="22">
        <f t="shared" si="4"/>
        <v>1</v>
      </c>
      <c r="BG19" s="23"/>
      <c r="BH19" s="23"/>
      <c r="BI19" s="23"/>
      <c r="BJ19" s="23"/>
    </row>
    <row r="20" spans="1:62" x14ac:dyDescent="0.25">
      <c r="A20" s="4" t="s">
        <v>296</v>
      </c>
      <c r="B20" s="4" t="s">
        <v>339</v>
      </c>
      <c r="C20" s="4" t="s">
        <v>340</v>
      </c>
      <c r="D20" s="4">
        <v>5.7833333333333297</v>
      </c>
      <c r="E20" s="5" t="s">
        <v>72</v>
      </c>
      <c r="F20" s="4">
        <v>0.5</v>
      </c>
      <c r="G20" s="4"/>
      <c r="H20" s="4">
        <v>0</v>
      </c>
      <c r="I20" s="4">
        <f t="shared" si="5"/>
        <v>0.5</v>
      </c>
      <c r="J20" s="4"/>
      <c r="K20" s="4"/>
      <c r="L20" s="4">
        <f t="shared" si="6"/>
        <v>0.5</v>
      </c>
      <c r="M20" s="4">
        <f t="shared" si="7"/>
        <v>6.2833333333333297</v>
      </c>
      <c r="N20" s="4">
        <v>2.6520000000000001</v>
      </c>
      <c r="O20" s="4">
        <f t="shared" si="8"/>
        <v>45.912000000000006</v>
      </c>
      <c r="P20" s="4">
        <v>0</v>
      </c>
      <c r="Q20" s="4">
        <f t="shared" si="9"/>
        <v>0</v>
      </c>
      <c r="R20" s="4"/>
      <c r="S20" s="4">
        <v>0.9</v>
      </c>
      <c r="T20" s="4"/>
      <c r="U20" s="4"/>
      <c r="V20" s="4">
        <f t="shared" si="10"/>
        <v>0.9</v>
      </c>
      <c r="W20" s="3" t="s">
        <v>267</v>
      </c>
      <c r="X20" s="4">
        <v>0.2</v>
      </c>
      <c r="Y20" s="4"/>
      <c r="Z20" s="4"/>
      <c r="AA20" s="4"/>
      <c r="AB20" s="4"/>
      <c r="AC20" s="4">
        <f t="shared" si="0"/>
        <v>0.2</v>
      </c>
      <c r="AD20" s="4">
        <v>18</v>
      </c>
      <c r="AE20" s="4">
        <f t="shared" si="11"/>
        <v>1.8</v>
      </c>
      <c r="AF20" s="4"/>
      <c r="AG20" s="4">
        <f t="shared" si="12"/>
        <v>1.8</v>
      </c>
      <c r="AH20" s="4">
        <v>0.54</v>
      </c>
      <c r="AI20" s="4"/>
      <c r="AJ20" s="4"/>
      <c r="AK20" s="4" t="s">
        <v>77</v>
      </c>
      <c r="AL20" s="4">
        <v>0.5</v>
      </c>
      <c r="AM20" s="4">
        <f t="shared" si="13"/>
        <v>2.84</v>
      </c>
      <c r="AN20" s="4"/>
      <c r="AO20" s="4"/>
      <c r="AP20" s="4"/>
      <c r="AQ20" s="4"/>
      <c r="AR20" s="4"/>
      <c r="AS20" s="4"/>
      <c r="AT20" s="4">
        <f t="shared" si="1"/>
        <v>0</v>
      </c>
      <c r="AU20" s="4"/>
      <c r="AV20" s="4"/>
      <c r="AW20" s="4">
        <v>0</v>
      </c>
      <c r="AX20" s="4" t="s">
        <v>200</v>
      </c>
      <c r="AY20" s="4" t="s">
        <v>200</v>
      </c>
      <c r="AZ20" s="4"/>
      <c r="BA20" s="4"/>
      <c r="BB20" s="4">
        <v>1</v>
      </c>
      <c r="BC20" s="4">
        <f t="shared" si="2"/>
        <v>1</v>
      </c>
      <c r="BD20" s="4">
        <f t="shared" si="14"/>
        <v>57.135333333333335</v>
      </c>
      <c r="BE20" s="13">
        <f t="shared" si="3"/>
        <v>19</v>
      </c>
      <c r="BF20" s="22">
        <f t="shared" si="4"/>
        <v>30</v>
      </c>
      <c r="BG20" s="23"/>
      <c r="BH20" s="23"/>
      <c r="BI20" s="23"/>
      <c r="BJ20" s="23"/>
    </row>
    <row r="21" spans="1:62" x14ac:dyDescent="0.25">
      <c r="A21" s="4" t="s">
        <v>296</v>
      </c>
      <c r="B21" s="4" t="s">
        <v>341</v>
      </c>
      <c r="C21" s="4" t="s">
        <v>342</v>
      </c>
      <c r="D21" s="4">
        <v>5.6687500000000002</v>
      </c>
      <c r="E21" s="5" t="s">
        <v>72</v>
      </c>
      <c r="F21" s="4">
        <v>0.5</v>
      </c>
      <c r="G21" s="4"/>
      <c r="H21" s="4">
        <v>0</v>
      </c>
      <c r="I21" s="4">
        <f t="shared" si="5"/>
        <v>0.5</v>
      </c>
      <c r="J21" s="4"/>
      <c r="K21" s="4"/>
      <c r="L21" s="4">
        <f t="shared" si="6"/>
        <v>0.5</v>
      </c>
      <c r="M21" s="4">
        <f t="shared" si="7"/>
        <v>6.1687500000000002</v>
      </c>
      <c r="N21" s="4">
        <v>2.6179999999999999</v>
      </c>
      <c r="O21" s="4">
        <f t="shared" si="8"/>
        <v>45.708000000000006</v>
      </c>
      <c r="P21" s="4">
        <v>64.5</v>
      </c>
      <c r="Q21" s="4">
        <f t="shared" si="9"/>
        <v>3.2250000000000001</v>
      </c>
      <c r="R21" s="4"/>
      <c r="S21" s="4">
        <v>0.42</v>
      </c>
      <c r="T21" s="4"/>
      <c r="U21" s="4"/>
      <c r="V21" s="4">
        <f t="shared" si="10"/>
        <v>3.645</v>
      </c>
      <c r="W21" s="4"/>
      <c r="X21" s="4"/>
      <c r="Y21" s="4"/>
      <c r="Z21" s="4"/>
      <c r="AA21" s="4"/>
      <c r="AB21" s="4"/>
      <c r="AC21" s="4">
        <f t="shared" si="0"/>
        <v>0</v>
      </c>
      <c r="AD21" s="4">
        <v>18</v>
      </c>
      <c r="AE21" s="4">
        <f t="shared" si="11"/>
        <v>1.8</v>
      </c>
      <c r="AF21" s="4"/>
      <c r="AG21" s="4">
        <f t="shared" si="12"/>
        <v>1.8</v>
      </c>
      <c r="AH21" s="4">
        <v>0.46</v>
      </c>
      <c r="AI21" s="4"/>
      <c r="AJ21" s="4"/>
      <c r="AK21" s="4"/>
      <c r="AL21" s="4"/>
      <c r="AM21" s="4">
        <f t="shared" si="13"/>
        <v>2.2600000000000002</v>
      </c>
      <c r="AN21" s="4"/>
      <c r="AO21" s="4"/>
      <c r="AP21" s="4"/>
      <c r="AQ21" s="4"/>
      <c r="AR21" s="4"/>
      <c r="AS21" s="4"/>
      <c r="AT21" s="4">
        <f t="shared" si="1"/>
        <v>0</v>
      </c>
      <c r="AU21" s="4"/>
      <c r="AV21" s="4"/>
      <c r="AW21" s="4">
        <v>0</v>
      </c>
      <c r="AX21" s="4" t="s">
        <v>343</v>
      </c>
      <c r="AY21" s="4" t="s">
        <v>343</v>
      </c>
      <c r="AZ21" s="4"/>
      <c r="BA21" s="4"/>
      <c r="BB21" s="4">
        <v>1</v>
      </c>
      <c r="BC21" s="4">
        <f t="shared" si="2"/>
        <v>1</v>
      </c>
      <c r="BD21" s="4">
        <f t="shared" si="14"/>
        <v>58.781750000000009</v>
      </c>
      <c r="BE21" s="13">
        <f t="shared" si="3"/>
        <v>21</v>
      </c>
      <c r="BF21" s="22">
        <f t="shared" si="4"/>
        <v>22</v>
      </c>
      <c r="BG21" s="23"/>
      <c r="BH21" s="23"/>
      <c r="BI21" s="23"/>
      <c r="BJ21" s="23"/>
    </row>
    <row r="22" spans="1:62" x14ac:dyDescent="0.25">
      <c r="A22" s="4" t="s">
        <v>296</v>
      </c>
      <c r="B22" s="4" t="s">
        <v>344</v>
      </c>
      <c r="C22" s="4" t="s">
        <v>345</v>
      </c>
      <c r="D22" s="4">
        <v>5.7687499999999998</v>
      </c>
      <c r="E22" s="5" t="s">
        <v>72</v>
      </c>
      <c r="F22" s="4">
        <v>0.5</v>
      </c>
      <c r="G22" s="4"/>
      <c r="H22" s="4">
        <v>0</v>
      </c>
      <c r="I22" s="4">
        <f t="shared" si="5"/>
        <v>0.5</v>
      </c>
      <c r="J22" s="4"/>
      <c r="K22" s="4"/>
      <c r="L22" s="4">
        <f t="shared" si="6"/>
        <v>0.5</v>
      </c>
      <c r="M22" s="4">
        <f t="shared" si="7"/>
        <v>6.2687499999999998</v>
      </c>
      <c r="N22" s="4">
        <v>2.7210000000000001</v>
      </c>
      <c r="O22" s="4">
        <f t="shared" si="8"/>
        <v>46.326000000000001</v>
      </c>
      <c r="P22" s="4">
        <v>77</v>
      </c>
      <c r="Q22" s="4">
        <f t="shared" si="9"/>
        <v>3.85</v>
      </c>
      <c r="R22" s="4"/>
      <c r="S22" s="4">
        <v>0.3</v>
      </c>
      <c r="T22" s="4"/>
      <c r="U22" s="4"/>
      <c r="V22" s="4">
        <f t="shared" si="10"/>
        <v>4.1500000000000004</v>
      </c>
      <c r="W22" s="4"/>
      <c r="X22" s="4"/>
      <c r="Y22" s="4"/>
      <c r="Z22" s="4"/>
      <c r="AA22" s="4"/>
      <c r="AB22" s="4"/>
      <c r="AC22" s="4">
        <f t="shared" si="0"/>
        <v>0</v>
      </c>
      <c r="AD22" s="4">
        <v>19</v>
      </c>
      <c r="AE22" s="4">
        <f t="shared" si="11"/>
        <v>1.9</v>
      </c>
      <c r="AF22" s="4"/>
      <c r="AG22" s="4">
        <f t="shared" si="12"/>
        <v>1.9</v>
      </c>
      <c r="AH22" s="4">
        <v>0</v>
      </c>
      <c r="AI22" s="4"/>
      <c r="AJ22" s="4"/>
      <c r="AK22" s="4"/>
      <c r="AL22" s="4"/>
      <c r="AM22" s="4">
        <f t="shared" si="13"/>
        <v>1.9</v>
      </c>
      <c r="AN22" s="4"/>
      <c r="AO22" s="4"/>
      <c r="AP22" s="4"/>
      <c r="AQ22" s="4"/>
      <c r="AR22" s="4"/>
      <c r="AS22" s="4"/>
      <c r="AT22" s="4">
        <f t="shared" si="1"/>
        <v>0</v>
      </c>
      <c r="AU22" s="4"/>
      <c r="AV22" s="4"/>
      <c r="AW22" s="4">
        <v>0</v>
      </c>
      <c r="AX22" s="4"/>
      <c r="AY22" s="4"/>
      <c r="AZ22" s="4"/>
      <c r="BA22" s="4"/>
      <c r="BB22" s="4">
        <v>0</v>
      </c>
      <c r="BC22" s="4">
        <f t="shared" si="2"/>
        <v>0</v>
      </c>
      <c r="BD22" s="4">
        <f t="shared" si="14"/>
        <v>58.644749999999995</v>
      </c>
      <c r="BE22" s="13">
        <f t="shared" si="3"/>
        <v>17</v>
      </c>
      <c r="BF22" s="22">
        <f t="shared" si="4"/>
        <v>23</v>
      </c>
      <c r="BG22" s="23"/>
      <c r="BH22" s="23"/>
      <c r="BI22" s="23"/>
      <c r="BJ22" s="23"/>
    </row>
    <row r="23" spans="1:62" x14ac:dyDescent="0.25">
      <c r="A23" s="4" t="s">
        <v>296</v>
      </c>
      <c r="B23" s="4" t="s">
        <v>346</v>
      </c>
      <c r="C23" s="4" t="s">
        <v>347</v>
      </c>
      <c r="D23" s="4">
        <v>5.8562500000000002</v>
      </c>
      <c r="E23" s="5" t="s">
        <v>72</v>
      </c>
      <c r="F23" s="4">
        <v>0.5</v>
      </c>
      <c r="G23" s="4"/>
      <c r="H23" s="4">
        <v>0</v>
      </c>
      <c r="I23" s="4">
        <f t="shared" si="5"/>
        <v>0.5</v>
      </c>
      <c r="J23" s="4"/>
      <c r="K23" s="4"/>
      <c r="L23" s="4">
        <f t="shared" si="6"/>
        <v>0.5</v>
      </c>
      <c r="M23" s="4">
        <f t="shared" si="7"/>
        <v>6.3562500000000002</v>
      </c>
      <c r="N23" s="4">
        <v>2.7</v>
      </c>
      <c r="O23" s="4">
        <f t="shared" si="8"/>
        <v>46.199999999999996</v>
      </c>
      <c r="P23" s="4">
        <v>75.5</v>
      </c>
      <c r="Q23" s="4">
        <f t="shared" si="9"/>
        <v>3.7749999999999999</v>
      </c>
      <c r="R23" s="4"/>
      <c r="S23" s="4">
        <v>0.66</v>
      </c>
      <c r="T23" s="4"/>
      <c r="U23" s="4"/>
      <c r="V23" s="4">
        <f t="shared" si="10"/>
        <v>4.4349999999999996</v>
      </c>
      <c r="W23" s="4"/>
      <c r="X23" s="4"/>
      <c r="Y23" s="4"/>
      <c r="Z23" s="4"/>
      <c r="AA23" s="4"/>
      <c r="AB23" s="4"/>
      <c r="AC23" s="4">
        <f t="shared" si="0"/>
        <v>0</v>
      </c>
      <c r="AD23" s="4">
        <v>18</v>
      </c>
      <c r="AE23" s="4">
        <f t="shared" si="11"/>
        <v>1.8</v>
      </c>
      <c r="AF23" s="4"/>
      <c r="AG23" s="4">
        <f t="shared" si="12"/>
        <v>1.8</v>
      </c>
      <c r="AH23" s="4">
        <v>0.28000000000000003</v>
      </c>
      <c r="AI23" s="4"/>
      <c r="AJ23" s="4"/>
      <c r="AK23" s="4" t="s">
        <v>130</v>
      </c>
      <c r="AL23" s="4">
        <v>0.2</v>
      </c>
      <c r="AM23" s="4">
        <f t="shared" si="13"/>
        <v>2.2800000000000002</v>
      </c>
      <c r="AN23" s="4"/>
      <c r="AO23" s="4"/>
      <c r="AP23" s="4"/>
      <c r="AQ23" s="4"/>
      <c r="AR23" s="4"/>
      <c r="AS23" s="4"/>
      <c r="AT23" s="4">
        <f t="shared" si="1"/>
        <v>0</v>
      </c>
      <c r="AU23" s="4"/>
      <c r="AV23" s="4"/>
      <c r="AW23" s="4">
        <v>0</v>
      </c>
      <c r="AX23" s="4" t="s">
        <v>348</v>
      </c>
      <c r="AY23" s="4" t="s">
        <v>349</v>
      </c>
      <c r="AZ23" s="4"/>
      <c r="BA23" s="4"/>
      <c r="BB23" s="4">
        <v>1.6</v>
      </c>
      <c r="BC23" s="4">
        <f t="shared" si="2"/>
        <v>1.6</v>
      </c>
      <c r="BD23" s="4">
        <f t="shared" si="14"/>
        <v>60.871250000000003</v>
      </c>
      <c r="BE23" s="13">
        <f t="shared" si="3"/>
        <v>18</v>
      </c>
      <c r="BF23" s="22">
        <f t="shared" si="4"/>
        <v>17</v>
      </c>
      <c r="BG23" s="23"/>
      <c r="BH23" s="23"/>
      <c r="BI23" s="23"/>
      <c r="BJ23" s="23"/>
    </row>
    <row r="24" spans="1:62" x14ac:dyDescent="0.25">
      <c r="A24" s="4" t="s">
        <v>296</v>
      </c>
      <c r="B24" s="4" t="s">
        <v>350</v>
      </c>
      <c r="C24" s="4" t="s">
        <v>351</v>
      </c>
      <c r="D24" s="4">
        <v>0</v>
      </c>
      <c r="E24" s="5" t="s">
        <v>72</v>
      </c>
      <c r="F24" s="4">
        <v>0.5</v>
      </c>
      <c r="G24" s="4"/>
      <c r="H24" s="4">
        <v>0</v>
      </c>
      <c r="I24" s="4">
        <f t="shared" si="5"/>
        <v>0.5</v>
      </c>
      <c r="J24" s="4"/>
      <c r="K24" s="4"/>
      <c r="L24" s="4">
        <f t="shared" si="6"/>
        <v>0.5</v>
      </c>
      <c r="M24" s="4">
        <f t="shared" si="7"/>
        <v>0.5</v>
      </c>
      <c r="N24" s="4">
        <v>2.2170000000000001</v>
      </c>
      <c r="O24" s="4">
        <f t="shared" si="8"/>
        <v>43.302</v>
      </c>
      <c r="P24" s="4">
        <v>56</v>
      </c>
      <c r="Q24" s="4">
        <f t="shared" si="9"/>
        <v>2.8000000000000003</v>
      </c>
      <c r="R24" s="4"/>
      <c r="S24" s="4">
        <v>0</v>
      </c>
      <c r="T24" s="4"/>
      <c r="U24" s="4"/>
      <c r="V24" s="4">
        <f t="shared" si="10"/>
        <v>2.8000000000000003</v>
      </c>
      <c r="W24" s="4"/>
      <c r="X24" s="4"/>
      <c r="Y24" s="4"/>
      <c r="Z24" s="4"/>
      <c r="AA24" s="4"/>
      <c r="AB24" s="4"/>
      <c r="AC24" s="4">
        <f t="shared" si="0"/>
        <v>0</v>
      </c>
      <c r="AD24" s="4">
        <v>18</v>
      </c>
      <c r="AE24" s="4">
        <f t="shared" si="11"/>
        <v>1.8</v>
      </c>
      <c r="AF24" s="4"/>
      <c r="AG24" s="4">
        <f t="shared" si="12"/>
        <v>1.8</v>
      </c>
      <c r="AH24" s="4">
        <v>0</v>
      </c>
      <c r="AI24" s="4"/>
      <c r="AJ24" s="4"/>
      <c r="AK24" s="4"/>
      <c r="AL24" s="4"/>
      <c r="AM24" s="4">
        <f t="shared" si="13"/>
        <v>1.8</v>
      </c>
      <c r="AN24" s="4"/>
      <c r="AO24" s="4"/>
      <c r="AP24" s="4"/>
      <c r="AQ24" s="4"/>
      <c r="AR24" s="4"/>
      <c r="AS24" s="4"/>
      <c r="AT24" s="4">
        <f t="shared" si="1"/>
        <v>0</v>
      </c>
      <c r="AU24" s="4"/>
      <c r="AV24" s="4"/>
      <c r="AW24" s="4">
        <v>0</v>
      </c>
      <c r="AX24" s="4"/>
      <c r="AY24" s="4"/>
      <c r="AZ24" s="4"/>
      <c r="BA24" s="4"/>
      <c r="BB24" s="4">
        <v>0</v>
      </c>
      <c r="BC24" s="4">
        <f t="shared" si="2"/>
        <v>0</v>
      </c>
      <c r="BD24" s="4">
        <f t="shared" si="14"/>
        <v>48.401999999999994</v>
      </c>
      <c r="BE24" s="13">
        <f t="shared" si="3"/>
        <v>38</v>
      </c>
      <c r="BF24" s="22">
        <f t="shared" si="4"/>
        <v>46</v>
      </c>
      <c r="BG24" s="23"/>
      <c r="BH24" s="23"/>
      <c r="BI24" s="23"/>
      <c r="BJ24" s="23"/>
    </row>
    <row r="25" spans="1:62" x14ac:dyDescent="0.25">
      <c r="A25" s="4" t="s">
        <v>296</v>
      </c>
      <c r="B25" s="4" t="s">
        <v>352</v>
      </c>
      <c r="C25" s="4" t="s">
        <v>353</v>
      </c>
      <c r="D25" s="4">
        <v>5.5395833333333302</v>
      </c>
      <c r="E25" s="5" t="s">
        <v>72</v>
      </c>
      <c r="F25" s="4">
        <v>0.5</v>
      </c>
      <c r="G25" s="4"/>
      <c r="H25" s="4">
        <v>0</v>
      </c>
      <c r="I25" s="4">
        <f t="shared" si="5"/>
        <v>0.5</v>
      </c>
      <c r="J25" s="4"/>
      <c r="K25" s="4"/>
      <c r="L25" s="4">
        <f t="shared" si="6"/>
        <v>0.5</v>
      </c>
      <c r="M25" s="4">
        <f t="shared" si="7"/>
        <v>6.0395833333333302</v>
      </c>
      <c r="N25" s="4">
        <v>1.97</v>
      </c>
      <c r="O25" s="4">
        <f t="shared" si="8"/>
        <v>41.82</v>
      </c>
      <c r="P25" s="4">
        <v>65</v>
      </c>
      <c r="Q25" s="4">
        <f t="shared" si="9"/>
        <v>3.25</v>
      </c>
      <c r="R25" s="4"/>
      <c r="S25" s="4">
        <v>0.375</v>
      </c>
      <c r="T25" s="4"/>
      <c r="U25" s="4"/>
      <c r="V25" s="4">
        <f t="shared" si="10"/>
        <v>3.625</v>
      </c>
      <c r="W25" s="4"/>
      <c r="X25" s="4"/>
      <c r="Y25" s="4"/>
      <c r="Z25" s="4"/>
      <c r="AA25" s="4"/>
      <c r="AB25" s="4"/>
      <c r="AC25" s="4">
        <f t="shared" ref="AC25:AC54" si="15">X25+Z25+AB25</f>
        <v>0</v>
      </c>
      <c r="AD25" s="4">
        <v>20</v>
      </c>
      <c r="AE25" s="4">
        <f t="shared" si="11"/>
        <v>2</v>
      </c>
      <c r="AF25" s="4"/>
      <c r="AG25" s="4">
        <f t="shared" si="12"/>
        <v>2</v>
      </c>
      <c r="AH25" s="4">
        <v>0.92</v>
      </c>
      <c r="AI25" s="4"/>
      <c r="AJ25" s="4"/>
      <c r="AK25" s="5" t="s">
        <v>354</v>
      </c>
      <c r="AL25" s="4">
        <v>0.4</v>
      </c>
      <c r="AM25" s="4">
        <f t="shared" si="13"/>
        <v>3.32</v>
      </c>
      <c r="AN25" s="4"/>
      <c r="AO25" s="4"/>
      <c r="AP25" s="4"/>
      <c r="AQ25" s="4"/>
      <c r="AR25" s="4"/>
      <c r="AS25" s="4"/>
      <c r="AT25" s="4">
        <f t="shared" ref="AT25:AT54" si="16">AO25+AQ25+AS25</f>
        <v>0</v>
      </c>
      <c r="AU25" s="4"/>
      <c r="AV25" s="4"/>
      <c r="AW25" s="4">
        <v>0</v>
      </c>
      <c r="AX25" s="4" t="s">
        <v>355</v>
      </c>
      <c r="AY25" s="4" t="s">
        <v>355</v>
      </c>
      <c r="AZ25" s="4" t="s">
        <v>124</v>
      </c>
      <c r="BA25" s="4"/>
      <c r="BB25" s="4">
        <v>1.95</v>
      </c>
      <c r="BC25" s="4">
        <f t="shared" ref="BC25:BC54" si="17">AW25+AT25+BB25</f>
        <v>1.95</v>
      </c>
      <c r="BD25" s="4">
        <f t="shared" si="14"/>
        <v>56.754583333333336</v>
      </c>
      <c r="BE25" s="13">
        <f t="shared" ref="BE25:BE54" si="18">RANK(N25,N:N,0)</f>
        <v>45</v>
      </c>
      <c r="BF25" s="22">
        <f t="shared" ref="BF25:BF54" si="19">RANK(BD25,BD:BD,0)</f>
        <v>32</v>
      </c>
      <c r="BG25" s="23"/>
      <c r="BH25" s="23"/>
      <c r="BI25" s="23"/>
      <c r="BJ25" s="23"/>
    </row>
    <row r="26" spans="1:62" x14ac:dyDescent="0.25">
      <c r="A26" s="4" t="s">
        <v>296</v>
      </c>
      <c r="B26" s="4" t="s">
        <v>356</v>
      </c>
      <c r="C26" s="4" t="s">
        <v>357</v>
      </c>
      <c r="D26" s="4">
        <v>5.78125</v>
      </c>
      <c r="E26" s="5" t="s">
        <v>72</v>
      </c>
      <c r="F26" s="4">
        <v>0.5</v>
      </c>
      <c r="G26" s="4"/>
      <c r="H26" s="4">
        <v>0</v>
      </c>
      <c r="I26" s="4">
        <f t="shared" si="5"/>
        <v>0.5</v>
      </c>
      <c r="J26" s="4"/>
      <c r="K26" s="4"/>
      <c r="L26" s="4">
        <f t="shared" si="6"/>
        <v>0.5</v>
      </c>
      <c r="M26" s="4">
        <f t="shared" si="7"/>
        <v>6.28125</v>
      </c>
      <c r="N26" s="4">
        <v>2.23</v>
      </c>
      <c r="O26" s="4">
        <f t="shared" si="8"/>
        <v>43.379999999999995</v>
      </c>
      <c r="P26" s="4">
        <v>80</v>
      </c>
      <c r="Q26" s="4">
        <f t="shared" si="9"/>
        <v>4</v>
      </c>
      <c r="R26" s="4"/>
      <c r="S26" s="4">
        <v>0.21</v>
      </c>
      <c r="T26" s="4"/>
      <c r="U26" s="4"/>
      <c r="V26" s="4">
        <f t="shared" si="10"/>
        <v>4.21</v>
      </c>
      <c r="W26" s="4"/>
      <c r="X26" s="4"/>
      <c r="Y26" s="4"/>
      <c r="Z26" s="4"/>
      <c r="AA26" s="4"/>
      <c r="AB26" s="4"/>
      <c r="AC26" s="4">
        <f t="shared" si="15"/>
        <v>0</v>
      </c>
      <c r="AD26" s="4">
        <v>20</v>
      </c>
      <c r="AE26" s="4">
        <f t="shared" si="11"/>
        <v>2</v>
      </c>
      <c r="AF26" s="4"/>
      <c r="AG26" s="4">
        <f t="shared" si="12"/>
        <v>2</v>
      </c>
      <c r="AH26" s="4">
        <v>0.14000000000000001</v>
      </c>
      <c r="AI26" s="4"/>
      <c r="AJ26" s="4"/>
      <c r="AK26" s="5" t="s">
        <v>130</v>
      </c>
      <c r="AL26" s="4">
        <v>0.2</v>
      </c>
      <c r="AM26" s="4">
        <f t="shared" si="13"/>
        <v>2.3400000000000003</v>
      </c>
      <c r="AN26" s="4"/>
      <c r="AO26" s="4"/>
      <c r="AP26" s="4"/>
      <c r="AQ26" s="4"/>
      <c r="AR26" s="4"/>
      <c r="AS26" s="4"/>
      <c r="AT26" s="4">
        <f t="shared" si="16"/>
        <v>0</v>
      </c>
      <c r="AU26" s="4"/>
      <c r="AV26" s="4"/>
      <c r="AW26" s="4">
        <v>0</v>
      </c>
      <c r="AX26" s="4" t="s">
        <v>358</v>
      </c>
      <c r="AY26" s="4" t="s">
        <v>358</v>
      </c>
      <c r="AZ26" s="4"/>
      <c r="BA26" s="4"/>
      <c r="BB26" s="4">
        <v>2.2000000000000002</v>
      </c>
      <c r="BC26" s="4">
        <f t="shared" si="17"/>
        <v>2.2000000000000002</v>
      </c>
      <c r="BD26" s="4">
        <f t="shared" si="14"/>
        <v>58.411250000000003</v>
      </c>
      <c r="BE26" s="13">
        <f t="shared" si="18"/>
        <v>37</v>
      </c>
      <c r="BF26" s="22">
        <f t="shared" si="19"/>
        <v>25</v>
      </c>
      <c r="BG26" s="23"/>
      <c r="BH26" s="23"/>
      <c r="BI26" s="23"/>
      <c r="BJ26" s="23"/>
    </row>
    <row r="27" spans="1:62" x14ac:dyDescent="0.25">
      <c r="A27" s="4" t="s">
        <v>296</v>
      </c>
      <c r="B27" s="4" t="s">
        <v>359</v>
      </c>
      <c r="C27" s="4" t="s">
        <v>360</v>
      </c>
      <c r="D27" s="4">
        <v>5.7937500000000002</v>
      </c>
      <c r="E27" s="5" t="s">
        <v>72</v>
      </c>
      <c r="F27" s="4">
        <v>0.5</v>
      </c>
      <c r="G27" s="4"/>
      <c r="H27" s="4">
        <v>0</v>
      </c>
      <c r="I27" s="4">
        <f t="shared" si="5"/>
        <v>0.5</v>
      </c>
      <c r="J27" s="4"/>
      <c r="K27" s="4"/>
      <c r="L27" s="4">
        <f t="shared" si="6"/>
        <v>0.5</v>
      </c>
      <c r="M27" s="4">
        <f t="shared" si="7"/>
        <v>6.2937500000000002</v>
      </c>
      <c r="N27" s="4">
        <v>2.3479999999999999</v>
      </c>
      <c r="O27" s="4">
        <f t="shared" si="8"/>
        <v>44.087999999999994</v>
      </c>
      <c r="P27" s="4">
        <v>60.5</v>
      </c>
      <c r="Q27" s="4">
        <f t="shared" si="9"/>
        <v>3.0249999999999999</v>
      </c>
      <c r="R27" s="4"/>
      <c r="S27" s="4">
        <v>0.33</v>
      </c>
      <c r="T27" s="4"/>
      <c r="U27" s="4"/>
      <c r="V27" s="4">
        <f t="shared" si="10"/>
        <v>3.355</v>
      </c>
      <c r="W27" s="4"/>
      <c r="X27" s="4"/>
      <c r="Y27" s="4"/>
      <c r="Z27" s="4"/>
      <c r="AA27" s="4"/>
      <c r="AB27" s="4"/>
      <c r="AC27" s="4">
        <f t="shared" si="15"/>
        <v>0</v>
      </c>
      <c r="AD27" s="4">
        <v>19</v>
      </c>
      <c r="AE27" s="4">
        <f t="shared" si="11"/>
        <v>1.9</v>
      </c>
      <c r="AF27" s="4"/>
      <c r="AG27" s="4">
        <f t="shared" si="12"/>
        <v>1.9</v>
      </c>
      <c r="AH27" s="4">
        <v>0</v>
      </c>
      <c r="AI27" s="4"/>
      <c r="AJ27" s="4"/>
      <c r="AK27" s="4"/>
      <c r="AL27" s="4"/>
      <c r="AM27" s="4">
        <f t="shared" si="13"/>
        <v>1.9</v>
      </c>
      <c r="AN27" s="4"/>
      <c r="AO27" s="4"/>
      <c r="AP27" s="4"/>
      <c r="AQ27" s="4"/>
      <c r="AR27" s="4"/>
      <c r="AS27" s="4"/>
      <c r="AT27" s="4">
        <f t="shared" si="16"/>
        <v>0</v>
      </c>
      <c r="AU27" s="4"/>
      <c r="AV27" s="4"/>
      <c r="AW27" s="4">
        <v>0</v>
      </c>
      <c r="AX27" s="4"/>
      <c r="AY27" s="4"/>
      <c r="AZ27" s="4"/>
      <c r="BA27" s="4"/>
      <c r="BB27" s="4">
        <v>0</v>
      </c>
      <c r="BC27" s="4">
        <f t="shared" si="17"/>
        <v>0</v>
      </c>
      <c r="BD27" s="4">
        <f t="shared" si="14"/>
        <v>55.636749999999992</v>
      </c>
      <c r="BE27" s="13">
        <f t="shared" si="18"/>
        <v>30</v>
      </c>
      <c r="BF27" s="22">
        <f t="shared" si="19"/>
        <v>36</v>
      </c>
      <c r="BG27" s="23"/>
      <c r="BH27" s="23"/>
      <c r="BI27" s="23"/>
      <c r="BJ27" s="23"/>
    </row>
    <row r="28" spans="1:62" x14ac:dyDescent="0.25">
      <c r="A28" s="4" t="s">
        <v>296</v>
      </c>
      <c r="B28" s="4" t="s">
        <v>361</v>
      </c>
      <c r="C28" s="28" t="s">
        <v>362</v>
      </c>
      <c r="D28" s="4">
        <v>5.21458333333333</v>
      </c>
      <c r="E28" s="5" t="s">
        <v>72</v>
      </c>
      <c r="F28" s="4">
        <v>0.5</v>
      </c>
      <c r="G28" s="4"/>
      <c r="H28" s="4">
        <v>0</v>
      </c>
      <c r="I28" s="4">
        <f t="shared" si="5"/>
        <v>0.5</v>
      </c>
      <c r="J28" s="4"/>
      <c r="K28" s="4"/>
      <c r="L28" s="4">
        <f t="shared" si="6"/>
        <v>0.5</v>
      </c>
      <c r="M28" s="4">
        <f t="shared" si="7"/>
        <v>5.71458333333333</v>
      </c>
      <c r="N28" s="4">
        <v>0.33300000000000002</v>
      </c>
      <c r="O28" s="4">
        <f t="shared" si="8"/>
        <v>31.997999999999998</v>
      </c>
      <c r="P28" s="4">
        <v>60</v>
      </c>
      <c r="Q28" s="4">
        <f t="shared" si="9"/>
        <v>3</v>
      </c>
      <c r="R28" s="4"/>
      <c r="S28" s="4">
        <v>0</v>
      </c>
      <c r="T28" s="4"/>
      <c r="U28" s="4"/>
      <c r="V28" s="4">
        <f t="shared" si="10"/>
        <v>3</v>
      </c>
      <c r="W28" s="4"/>
      <c r="X28" s="4"/>
      <c r="Y28" s="4"/>
      <c r="Z28" s="4"/>
      <c r="AA28" s="4"/>
      <c r="AB28" s="4"/>
      <c r="AC28" s="4">
        <f t="shared" si="15"/>
        <v>0</v>
      </c>
      <c r="AD28" s="4">
        <v>0</v>
      </c>
      <c r="AE28" s="4">
        <f t="shared" si="11"/>
        <v>0</v>
      </c>
      <c r="AF28" s="4"/>
      <c r="AG28" s="4">
        <f t="shared" si="12"/>
        <v>0</v>
      </c>
      <c r="AH28" s="4">
        <v>0</v>
      </c>
      <c r="AI28" s="4"/>
      <c r="AJ28" s="4"/>
      <c r="AK28" s="4"/>
      <c r="AL28" s="4"/>
      <c r="AM28" s="4">
        <f t="shared" si="13"/>
        <v>0</v>
      </c>
      <c r="AN28" s="4"/>
      <c r="AO28" s="4"/>
      <c r="AP28" s="4"/>
      <c r="AQ28" s="4"/>
      <c r="AR28" s="4"/>
      <c r="AS28" s="4"/>
      <c r="AT28" s="4">
        <f t="shared" si="16"/>
        <v>0</v>
      </c>
      <c r="AU28" s="4"/>
      <c r="AV28" s="4"/>
      <c r="AW28" s="4">
        <v>0</v>
      </c>
      <c r="AX28" s="4"/>
      <c r="AY28" s="4"/>
      <c r="AZ28" s="4"/>
      <c r="BA28" s="4"/>
      <c r="BB28" s="4">
        <v>0</v>
      </c>
      <c r="BC28" s="4">
        <f t="shared" si="17"/>
        <v>0</v>
      </c>
      <c r="BD28" s="4">
        <f t="shared" si="14"/>
        <v>40.712583333333328</v>
      </c>
      <c r="BE28" s="13">
        <f t="shared" si="18"/>
        <v>50</v>
      </c>
      <c r="BF28" s="22">
        <f t="shared" si="19"/>
        <v>49</v>
      </c>
      <c r="BG28" s="23"/>
      <c r="BH28" s="23"/>
      <c r="BI28" s="23"/>
      <c r="BJ28" s="23"/>
    </row>
    <row r="29" spans="1:62" x14ac:dyDescent="0.25">
      <c r="A29" s="4" t="s">
        <v>363</v>
      </c>
      <c r="B29" s="4" t="s">
        <v>364</v>
      </c>
      <c r="C29" s="4" t="s">
        <v>365</v>
      </c>
      <c r="D29" s="4">
        <v>5.5812499999999998</v>
      </c>
      <c r="E29" s="5" t="s">
        <v>72</v>
      </c>
      <c r="F29" s="4">
        <v>0.5</v>
      </c>
      <c r="G29" s="4"/>
      <c r="H29" s="4">
        <v>0</v>
      </c>
      <c r="I29" s="4">
        <f t="shared" si="5"/>
        <v>0.5</v>
      </c>
      <c r="J29" s="4"/>
      <c r="K29" s="4"/>
      <c r="L29" s="4">
        <f t="shared" si="6"/>
        <v>0.5</v>
      </c>
      <c r="M29" s="4">
        <f t="shared" si="7"/>
        <v>6.0812499999999998</v>
      </c>
      <c r="N29" s="4">
        <v>2.6269999999999998</v>
      </c>
      <c r="O29" s="4">
        <f t="shared" si="8"/>
        <v>45.761999999999993</v>
      </c>
      <c r="P29" s="4">
        <v>89.5</v>
      </c>
      <c r="Q29" s="4">
        <f t="shared" si="9"/>
        <v>4.4749999999999996</v>
      </c>
      <c r="R29" s="4"/>
      <c r="S29" s="4">
        <v>0.03</v>
      </c>
      <c r="T29" s="4"/>
      <c r="U29" s="4"/>
      <c r="V29" s="4">
        <f t="shared" si="10"/>
        <v>4.5049999999999999</v>
      </c>
      <c r="W29" s="4" t="s">
        <v>366</v>
      </c>
      <c r="X29" s="4">
        <v>0.1</v>
      </c>
      <c r="Y29" s="4"/>
      <c r="Z29" s="4"/>
      <c r="AA29" s="4"/>
      <c r="AB29" s="4"/>
      <c r="AC29" s="4">
        <f t="shared" si="15"/>
        <v>0.1</v>
      </c>
      <c r="AD29" s="4">
        <v>15</v>
      </c>
      <c r="AE29" s="4">
        <f t="shared" si="11"/>
        <v>1.5</v>
      </c>
      <c r="AF29" s="4"/>
      <c r="AG29" s="4">
        <f t="shared" si="12"/>
        <v>1.5</v>
      </c>
      <c r="AH29" s="4">
        <v>0</v>
      </c>
      <c r="AI29" s="4"/>
      <c r="AJ29" s="4"/>
      <c r="AK29" s="4"/>
      <c r="AL29" s="4"/>
      <c r="AM29" s="4">
        <f t="shared" si="13"/>
        <v>1.5</v>
      </c>
      <c r="AN29" s="4"/>
      <c r="AO29" s="4"/>
      <c r="AP29" s="4"/>
      <c r="AQ29" s="4"/>
      <c r="AR29" s="4"/>
      <c r="AS29" s="4"/>
      <c r="AT29" s="4">
        <f t="shared" si="16"/>
        <v>0</v>
      </c>
      <c r="AU29" s="4"/>
      <c r="AV29" s="4"/>
      <c r="AW29" s="4">
        <v>0</v>
      </c>
      <c r="AX29" s="4"/>
      <c r="AY29" s="4"/>
      <c r="AZ29" s="4"/>
      <c r="BA29" s="4"/>
      <c r="BB29" s="4">
        <v>0</v>
      </c>
      <c r="BC29" s="4">
        <f t="shared" si="17"/>
        <v>0</v>
      </c>
      <c r="BD29" s="4">
        <f t="shared" si="14"/>
        <v>57.948249999999994</v>
      </c>
      <c r="BE29" s="13">
        <f t="shared" si="18"/>
        <v>20</v>
      </c>
      <c r="BF29" s="22">
        <f t="shared" si="19"/>
        <v>28</v>
      </c>
      <c r="BG29" s="23"/>
      <c r="BH29" s="23"/>
      <c r="BI29" s="23"/>
      <c r="BJ29" s="23"/>
    </row>
    <row r="30" spans="1:62" s="19" customFormat="1" x14ac:dyDescent="0.25">
      <c r="A30" s="20" t="s">
        <v>363</v>
      </c>
      <c r="B30" s="20" t="s">
        <v>367</v>
      </c>
      <c r="C30" s="20" t="s">
        <v>368</v>
      </c>
      <c r="D30" s="20">
        <v>0</v>
      </c>
      <c r="E30" s="21" t="s">
        <v>72</v>
      </c>
      <c r="F30" s="20">
        <v>0.5</v>
      </c>
      <c r="G30" s="20"/>
      <c r="H30" s="20">
        <v>0</v>
      </c>
      <c r="I30" s="20">
        <f t="shared" si="5"/>
        <v>0.5</v>
      </c>
      <c r="J30" s="20"/>
      <c r="K30" s="20"/>
      <c r="L30" s="20">
        <f t="shared" si="6"/>
        <v>0.5</v>
      </c>
      <c r="M30" s="20">
        <f t="shared" si="7"/>
        <v>0.5</v>
      </c>
      <c r="N30" s="20">
        <v>2.0699999999999998</v>
      </c>
      <c r="O30" s="20">
        <f t="shared" si="8"/>
        <v>42.42</v>
      </c>
      <c r="P30" s="20">
        <v>0</v>
      </c>
      <c r="Q30" s="4">
        <f t="shared" si="9"/>
        <v>0</v>
      </c>
      <c r="R30" s="20"/>
      <c r="S30" s="20">
        <v>0</v>
      </c>
      <c r="T30" s="20"/>
      <c r="U30" s="20"/>
      <c r="V30" s="20">
        <f t="shared" si="10"/>
        <v>0</v>
      </c>
      <c r="W30" s="20" t="s">
        <v>366</v>
      </c>
      <c r="X30" s="20">
        <v>0.1</v>
      </c>
      <c r="Y30" s="20"/>
      <c r="Z30" s="20"/>
      <c r="AA30" s="20"/>
      <c r="AB30" s="20"/>
      <c r="AC30" s="20">
        <f t="shared" si="15"/>
        <v>0.1</v>
      </c>
      <c r="AD30" s="20">
        <v>13</v>
      </c>
      <c r="AE30" s="20">
        <f t="shared" si="11"/>
        <v>1.3</v>
      </c>
      <c r="AF30" s="20"/>
      <c r="AG30" s="20">
        <f t="shared" si="12"/>
        <v>1.3</v>
      </c>
      <c r="AH30" s="20">
        <v>0</v>
      </c>
      <c r="AI30" s="20"/>
      <c r="AJ30" s="20"/>
      <c r="AK30" s="20"/>
      <c r="AL30" s="20"/>
      <c r="AM30" s="20">
        <f t="shared" si="13"/>
        <v>1.3</v>
      </c>
      <c r="AN30" s="20"/>
      <c r="AO30" s="20"/>
      <c r="AP30" s="20"/>
      <c r="AQ30" s="20"/>
      <c r="AR30" s="20"/>
      <c r="AS30" s="20"/>
      <c r="AT30" s="20">
        <f t="shared" si="16"/>
        <v>0</v>
      </c>
      <c r="AU30" s="20"/>
      <c r="AV30" s="20"/>
      <c r="AW30" s="20">
        <v>0</v>
      </c>
      <c r="AX30" s="20"/>
      <c r="AY30" s="20"/>
      <c r="AZ30" s="20"/>
      <c r="BA30" s="20"/>
      <c r="BB30" s="20">
        <v>0</v>
      </c>
      <c r="BC30" s="20">
        <f t="shared" si="17"/>
        <v>0</v>
      </c>
      <c r="BD30" s="20">
        <f t="shared" si="14"/>
        <v>44.32</v>
      </c>
      <c r="BE30" s="24">
        <f t="shared" si="18"/>
        <v>41</v>
      </c>
      <c r="BF30" s="25">
        <f t="shared" si="19"/>
        <v>48</v>
      </c>
      <c r="BG30" s="26"/>
      <c r="BH30" s="26"/>
      <c r="BI30" s="26"/>
      <c r="BJ30" s="26"/>
    </row>
    <row r="31" spans="1:62" x14ac:dyDescent="0.25">
      <c r="A31" s="4" t="s">
        <v>363</v>
      </c>
      <c r="B31" s="4" t="s">
        <v>369</v>
      </c>
      <c r="C31" s="4" t="s">
        <v>370</v>
      </c>
      <c r="D31" s="4">
        <v>5.6218750000000002</v>
      </c>
      <c r="E31" s="5" t="s">
        <v>72</v>
      </c>
      <c r="F31" s="4">
        <v>0.5</v>
      </c>
      <c r="G31" s="4"/>
      <c r="H31" s="4">
        <v>0</v>
      </c>
      <c r="I31" s="4">
        <f t="shared" si="5"/>
        <v>0.5</v>
      </c>
      <c r="J31" s="4"/>
      <c r="K31" s="4"/>
      <c r="L31" s="4">
        <f t="shared" si="6"/>
        <v>0.5</v>
      </c>
      <c r="M31" s="4">
        <f t="shared" si="7"/>
        <v>6.1218750000000002</v>
      </c>
      <c r="N31" s="4">
        <v>2.06</v>
      </c>
      <c r="O31" s="4">
        <f t="shared" si="8"/>
        <v>42.359999999999992</v>
      </c>
      <c r="P31" s="4">
        <v>67.5</v>
      </c>
      <c r="Q31" s="4">
        <f t="shared" si="9"/>
        <v>3.375</v>
      </c>
      <c r="R31" s="4"/>
      <c r="S31" s="4">
        <v>0.315</v>
      </c>
      <c r="T31" s="4"/>
      <c r="U31" s="4"/>
      <c r="V31" s="4">
        <f t="shared" si="10"/>
        <v>3.69</v>
      </c>
      <c r="W31" s="4" t="s">
        <v>366</v>
      </c>
      <c r="X31" s="4">
        <v>0.1</v>
      </c>
      <c r="Y31" s="4"/>
      <c r="Z31" s="4"/>
      <c r="AA31" s="4"/>
      <c r="AB31" s="4"/>
      <c r="AC31" s="4">
        <f>X32+Z31+AB31</f>
        <v>0.1</v>
      </c>
      <c r="AD31" s="4">
        <v>17</v>
      </c>
      <c r="AE31" s="4">
        <f t="shared" si="11"/>
        <v>1.7</v>
      </c>
      <c r="AF31" s="4"/>
      <c r="AG31" s="4">
        <f t="shared" si="12"/>
        <v>1.7</v>
      </c>
      <c r="AH31" s="4">
        <v>0.18</v>
      </c>
      <c r="AI31" s="4"/>
      <c r="AJ31" s="4"/>
      <c r="AK31" s="4"/>
      <c r="AL31" s="4"/>
      <c r="AM31" s="4">
        <f t="shared" si="13"/>
        <v>1.88</v>
      </c>
      <c r="AN31" s="4"/>
      <c r="AO31" s="4"/>
      <c r="AP31" s="4"/>
      <c r="AQ31" s="4"/>
      <c r="AR31" s="4"/>
      <c r="AS31" s="4"/>
      <c r="AT31" s="4">
        <f t="shared" si="16"/>
        <v>0</v>
      </c>
      <c r="AU31" s="4"/>
      <c r="AV31" s="4"/>
      <c r="AW31" s="4">
        <v>0</v>
      </c>
      <c r="AX31" s="4" t="s">
        <v>371</v>
      </c>
      <c r="AY31" s="4" t="s">
        <v>372</v>
      </c>
      <c r="AZ31" s="4"/>
      <c r="BA31" s="4"/>
      <c r="BB31" s="4">
        <v>1.45</v>
      </c>
      <c r="BC31" s="4">
        <f t="shared" si="17"/>
        <v>1.45</v>
      </c>
      <c r="BD31" s="4">
        <f t="shared" si="14"/>
        <v>55.601875</v>
      </c>
      <c r="BE31" s="13">
        <f t="shared" si="18"/>
        <v>42</v>
      </c>
      <c r="BF31" s="22">
        <f t="shared" si="19"/>
        <v>37</v>
      </c>
      <c r="BG31" s="23"/>
      <c r="BH31" s="23"/>
      <c r="BI31" s="23"/>
      <c r="BJ31" s="23"/>
    </row>
    <row r="32" spans="1:62" x14ac:dyDescent="0.25">
      <c r="A32" s="4" t="s">
        <v>363</v>
      </c>
      <c r="B32" s="4" t="s">
        <v>373</v>
      </c>
      <c r="C32" s="4" t="s">
        <v>374</v>
      </c>
      <c r="D32" s="4">
        <v>5.6156249999999996</v>
      </c>
      <c r="E32" s="5" t="s">
        <v>72</v>
      </c>
      <c r="F32" s="4">
        <v>0.5</v>
      </c>
      <c r="G32" s="4"/>
      <c r="H32" s="4">
        <v>0</v>
      </c>
      <c r="I32" s="4">
        <f t="shared" si="5"/>
        <v>0.5</v>
      </c>
      <c r="J32" s="4"/>
      <c r="K32" s="4"/>
      <c r="L32" s="4">
        <f t="shared" si="6"/>
        <v>0.5</v>
      </c>
      <c r="M32" s="4">
        <f t="shared" si="7"/>
        <v>6.1156249999999996</v>
      </c>
      <c r="N32" s="4">
        <v>3.2610000000000001</v>
      </c>
      <c r="O32" s="4">
        <f t="shared" si="8"/>
        <v>49.565999999999995</v>
      </c>
      <c r="P32" s="4">
        <v>72</v>
      </c>
      <c r="Q32" s="4">
        <f t="shared" si="9"/>
        <v>3.5999999999999996</v>
      </c>
      <c r="R32" s="4"/>
      <c r="S32" s="4">
        <v>7.4999999999999997E-2</v>
      </c>
      <c r="T32" s="4"/>
      <c r="U32" s="4"/>
      <c r="V32" s="4">
        <f t="shared" si="10"/>
        <v>3.6749999999999998</v>
      </c>
      <c r="W32" s="4" t="s">
        <v>366</v>
      </c>
      <c r="X32" s="4">
        <v>0.1</v>
      </c>
      <c r="Y32" s="4"/>
      <c r="Z32" s="4"/>
      <c r="AA32" s="4"/>
      <c r="AB32" s="4"/>
      <c r="AC32" s="4">
        <f>X33+Z32+AB32</f>
        <v>0.1</v>
      </c>
      <c r="AD32" s="4">
        <v>19</v>
      </c>
      <c r="AE32" s="4">
        <f t="shared" si="11"/>
        <v>1.9</v>
      </c>
      <c r="AF32" s="4"/>
      <c r="AG32" s="4">
        <f t="shared" si="12"/>
        <v>1.9</v>
      </c>
      <c r="AH32" s="4">
        <v>0</v>
      </c>
      <c r="AI32" s="4"/>
      <c r="AJ32" s="4"/>
      <c r="AK32" s="4"/>
      <c r="AL32" s="4"/>
      <c r="AM32" s="4">
        <f t="shared" si="13"/>
        <v>1.9</v>
      </c>
      <c r="AN32" s="4"/>
      <c r="AO32" s="4"/>
      <c r="AP32" s="4"/>
      <c r="AQ32" s="4"/>
      <c r="AR32" s="4"/>
      <c r="AS32" s="4"/>
      <c r="AT32" s="4">
        <f t="shared" si="16"/>
        <v>0</v>
      </c>
      <c r="AU32" s="4"/>
      <c r="AV32" s="4"/>
      <c r="AW32" s="4">
        <v>0</v>
      </c>
      <c r="AX32" s="4"/>
      <c r="AY32" s="4"/>
      <c r="AZ32" s="4"/>
      <c r="BA32" s="4"/>
      <c r="BB32" s="4">
        <v>0</v>
      </c>
      <c r="BC32" s="4">
        <f t="shared" si="17"/>
        <v>0</v>
      </c>
      <c r="BD32" s="4">
        <f t="shared" si="14"/>
        <v>61.356624999999994</v>
      </c>
      <c r="BE32" s="13">
        <f t="shared" si="18"/>
        <v>6</v>
      </c>
      <c r="BF32" s="22">
        <f t="shared" si="19"/>
        <v>16</v>
      </c>
      <c r="BG32" s="23"/>
      <c r="BH32" s="23"/>
      <c r="BI32" s="23"/>
      <c r="BJ32" s="23"/>
    </row>
    <row r="33" spans="1:62" x14ac:dyDescent="0.25">
      <c r="A33" s="4" t="s">
        <v>363</v>
      </c>
      <c r="B33" s="4" t="s">
        <v>375</v>
      </c>
      <c r="C33" s="4" t="s">
        <v>376</v>
      </c>
      <c r="D33" s="4">
        <v>5.4765625</v>
      </c>
      <c r="E33" s="5" t="s">
        <v>72</v>
      </c>
      <c r="F33" s="4">
        <v>0.5</v>
      </c>
      <c r="G33" s="4"/>
      <c r="H33" s="4">
        <v>0</v>
      </c>
      <c r="I33" s="4">
        <f t="shared" si="5"/>
        <v>0.5</v>
      </c>
      <c r="J33" s="4"/>
      <c r="K33" s="4"/>
      <c r="L33" s="4">
        <f t="shared" si="6"/>
        <v>0.5</v>
      </c>
      <c r="M33" s="4">
        <f t="shared" si="7"/>
        <v>5.9765625</v>
      </c>
      <c r="N33" s="4">
        <v>2.4289999999999998</v>
      </c>
      <c r="O33" s="4">
        <f t="shared" si="8"/>
        <v>44.573999999999991</v>
      </c>
      <c r="P33" s="4">
        <v>50</v>
      </c>
      <c r="Q33" s="4">
        <f t="shared" si="9"/>
        <v>2.5</v>
      </c>
      <c r="R33" s="4"/>
      <c r="S33" s="4">
        <v>0.16500000000000001</v>
      </c>
      <c r="T33" s="4"/>
      <c r="U33" s="4"/>
      <c r="V33" s="4">
        <f t="shared" si="10"/>
        <v>2.665</v>
      </c>
      <c r="W33" s="4" t="s">
        <v>366</v>
      </c>
      <c r="X33" s="4">
        <v>0.1</v>
      </c>
      <c r="Y33" s="4"/>
      <c r="Z33" s="4"/>
      <c r="AA33" s="4"/>
      <c r="AB33" s="4"/>
      <c r="AC33" s="4">
        <f t="shared" si="15"/>
        <v>0.1</v>
      </c>
      <c r="AD33" s="4">
        <v>19</v>
      </c>
      <c r="AE33" s="4">
        <f t="shared" si="11"/>
        <v>1.9</v>
      </c>
      <c r="AF33" s="4"/>
      <c r="AG33" s="4">
        <f t="shared" si="12"/>
        <v>1.9</v>
      </c>
      <c r="AH33" s="4">
        <v>0</v>
      </c>
      <c r="AI33" s="4"/>
      <c r="AJ33" s="4"/>
      <c r="AK33" s="4"/>
      <c r="AL33" s="4"/>
      <c r="AM33" s="4">
        <f t="shared" si="13"/>
        <v>1.9</v>
      </c>
      <c r="AN33" s="4"/>
      <c r="AO33" s="4"/>
      <c r="AP33" s="4"/>
      <c r="AQ33" s="4"/>
      <c r="AR33" s="4"/>
      <c r="AS33" s="4"/>
      <c r="AT33" s="4">
        <f t="shared" si="16"/>
        <v>0</v>
      </c>
      <c r="AU33" s="4"/>
      <c r="AV33" s="4"/>
      <c r="AW33" s="4">
        <v>0</v>
      </c>
      <c r="AX33" s="4"/>
      <c r="AY33" s="4"/>
      <c r="AZ33" s="4"/>
      <c r="BA33" s="4"/>
      <c r="BB33" s="4">
        <v>0</v>
      </c>
      <c r="BC33" s="4">
        <f t="shared" si="17"/>
        <v>0</v>
      </c>
      <c r="BD33" s="4">
        <f t="shared" si="14"/>
        <v>55.21556249999999</v>
      </c>
      <c r="BE33" s="13">
        <f t="shared" si="18"/>
        <v>26</v>
      </c>
      <c r="BF33" s="22">
        <f t="shared" si="19"/>
        <v>38</v>
      </c>
      <c r="BG33" s="23"/>
      <c r="BH33" s="23"/>
      <c r="BI33" s="23"/>
      <c r="BJ33" s="23"/>
    </row>
    <row r="34" spans="1:62" x14ac:dyDescent="0.25">
      <c r="A34" s="4" t="s">
        <v>363</v>
      </c>
      <c r="B34" s="4" t="s">
        <v>377</v>
      </c>
      <c r="C34" s="4" t="s">
        <v>378</v>
      </c>
      <c r="D34" s="4">
        <v>5.7515625000000004</v>
      </c>
      <c r="E34" s="5" t="s">
        <v>72</v>
      </c>
      <c r="F34" s="4">
        <v>0.5</v>
      </c>
      <c r="G34" s="4"/>
      <c r="H34" s="4">
        <v>0</v>
      </c>
      <c r="I34" s="4">
        <f t="shared" si="5"/>
        <v>0.5</v>
      </c>
      <c r="J34" s="4"/>
      <c r="K34" s="4"/>
      <c r="L34" s="4">
        <f t="shared" si="6"/>
        <v>0.5</v>
      </c>
      <c r="M34" s="4">
        <f t="shared" si="7"/>
        <v>6.2515625000000004</v>
      </c>
      <c r="N34" s="4">
        <v>3.133</v>
      </c>
      <c r="O34" s="4">
        <f t="shared" si="8"/>
        <v>48.797999999999995</v>
      </c>
      <c r="P34" s="4">
        <v>76</v>
      </c>
      <c r="Q34" s="4">
        <f t="shared" si="9"/>
        <v>3.8</v>
      </c>
      <c r="R34" s="4"/>
      <c r="S34" s="4">
        <v>0.495</v>
      </c>
      <c r="T34" s="4"/>
      <c r="U34" s="4"/>
      <c r="V34" s="4">
        <f t="shared" si="10"/>
        <v>4.2949999999999999</v>
      </c>
      <c r="W34" s="4" t="s">
        <v>366</v>
      </c>
      <c r="X34" s="4">
        <v>0.1</v>
      </c>
      <c r="Y34" s="4"/>
      <c r="Z34" s="4"/>
      <c r="AA34" s="4"/>
      <c r="AB34" s="4"/>
      <c r="AC34" s="4">
        <f t="shared" si="15"/>
        <v>0.1</v>
      </c>
      <c r="AD34" s="4">
        <v>18</v>
      </c>
      <c r="AE34" s="4">
        <f t="shared" si="11"/>
        <v>1.8</v>
      </c>
      <c r="AF34" s="4"/>
      <c r="AG34" s="4">
        <f t="shared" si="12"/>
        <v>1.8</v>
      </c>
      <c r="AH34" s="4">
        <v>1.38</v>
      </c>
      <c r="AI34" s="4"/>
      <c r="AJ34" s="4"/>
      <c r="AK34" s="4" t="s">
        <v>130</v>
      </c>
      <c r="AL34" s="4">
        <v>0.2</v>
      </c>
      <c r="AM34" s="4">
        <f t="shared" si="13"/>
        <v>3.38</v>
      </c>
      <c r="AN34" s="4"/>
      <c r="AO34" s="4"/>
      <c r="AP34" s="4"/>
      <c r="AQ34" s="4"/>
      <c r="AR34" s="4"/>
      <c r="AS34" s="4"/>
      <c r="AT34" s="4">
        <f t="shared" si="16"/>
        <v>0</v>
      </c>
      <c r="AU34" s="4"/>
      <c r="AV34" s="4"/>
      <c r="AW34" s="4">
        <v>0</v>
      </c>
      <c r="AX34" s="4" t="s">
        <v>379</v>
      </c>
      <c r="AY34" s="4" t="s">
        <v>380</v>
      </c>
      <c r="AZ34" s="4"/>
      <c r="BA34" s="4"/>
      <c r="BB34" s="4">
        <v>1.8</v>
      </c>
      <c r="BC34" s="4">
        <f t="shared" si="17"/>
        <v>1.8</v>
      </c>
      <c r="BD34" s="4">
        <f t="shared" si="14"/>
        <v>64.624562499999996</v>
      </c>
      <c r="BE34" s="13">
        <f t="shared" si="18"/>
        <v>10</v>
      </c>
      <c r="BF34" s="22">
        <f t="shared" si="19"/>
        <v>5</v>
      </c>
      <c r="BG34" s="23"/>
      <c r="BH34" s="23"/>
      <c r="BI34" s="23"/>
      <c r="BJ34" s="23"/>
    </row>
    <row r="35" spans="1:62" x14ac:dyDescent="0.25">
      <c r="A35" s="4" t="s">
        <v>363</v>
      </c>
      <c r="B35" s="4" t="s">
        <v>381</v>
      </c>
      <c r="C35" s="4" t="s">
        <v>382</v>
      </c>
      <c r="D35" s="4">
        <v>5.6968750000000004</v>
      </c>
      <c r="E35" s="5" t="s">
        <v>72</v>
      </c>
      <c r="F35" s="4">
        <v>0.5</v>
      </c>
      <c r="G35" s="4"/>
      <c r="H35" s="4">
        <v>0</v>
      </c>
      <c r="I35" s="4">
        <f t="shared" si="5"/>
        <v>0.5</v>
      </c>
      <c r="J35" s="4"/>
      <c r="K35" s="4"/>
      <c r="L35" s="4">
        <f t="shared" si="6"/>
        <v>0.5</v>
      </c>
      <c r="M35" s="4">
        <f t="shared" si="7"/>
        <v>6.1968750000000004</v>
      </c>
      <c r="N35" s="4">
        <v>2.8279999999999998</v>
      </c>
      <c r="O35" s="4">
        <f t="shared" si="8"/>
        <v>46.967999999999996</v>
      </c>
      <c r="P35" s="4">
        <v>82</v>
      </c>
      <c r="Q35" s="4">
        <f t="shared" si="9"/>
        <v>4.0999999999999996</v>
      </c>
      <c r="R35" s="4"/>
      <c r="S35" s="4">
        <v>0.75</v>
      </c>
      <c r="T35" s="4"/>
      <c r="U35" s="4"/>
      <c r="V35" s="4">
        <f t="shared" si="10"/>
        <v>4.8499999999999996</v>
      </c>
      <c r="W35" s="4" t="s">
        <v>366</v>
      </c>
      <c r="X35" s="4">
        <v>0.1</v>
      </c>
      <c r="Y35" s="4"/>
      <c r="Z35" s="4"/>
      <c r="AA35" s="4"/>
      <c r="AB35" s="4"/>
      <c r="AC35" s="4">
        <f t="shared" si="15"/>
        <v>0.1</v>
      </c>
      <c r="AD35" s="4">
        <v>18</v>
      </c>
      <c r="AE35" s="4">
        <f t="shared" si="11"/>
        <v>1.8</v>
      </c>
      <c r="AF35" s="4"/>
      <c r="AG35" s="4">
        <f t="shared" si="12"/>
        <v>1.8</v>
      </c>
      <c r="AH35" s="4">
        <v>1.42</v>
      </c>
      <c r="AI35" s="4"/>
      <c r="AJ35" s="4"/>
      <c r="AK35" s="4" t="s">
        <v>130</v>
      </c>
      <c r="AL35" s="4">
        <v>0.2</v>
      </c>
      <c r="AM35" s="4">
        <f t="shared" si="13"/>
        <v>3.42</v>
      </c>
      <c r="AN35" s="4"/>
      <c r="AO35" s="4"/>
      <c r="AP35" s="4"/>
      <c r="AQ35" s="4"/>
      <c r="AR35" s="4"/>
      <c r="AS35" s="4"/>
      <c r="AT35" s="4">
        <f t="shared" si="16"/>
        <v>0</v>
      </c>
      <c r="AU35" s="4"/>
      <c r="AV35" s="4"/>
      <c r="AW35" s="4">
        <v>0</v>
      </c>
      <c r="AX35" s="4" t="s">
        <v>383</v>
      </c>
      <c r="AY35" s="4" t="s">
        <v>383</v>
      </c>
      <c r="AZ35" s="4"/>
      <c r="BA35" s="4"/>
      <c r="BB35" s="4">
        <v>1.5</v>
      </c>
      <c r="BC35" s="4">
        <f t="shared" si="17"/>
        <v>1.5</v>
      </c>
      <c r="BD35" s="4">
        <f t="shared" si="14"/>
        <v>63.034875</v>
      </c>
      <c r="BE35" s="13">
        <f t="shared" si="18"/>
        <v>15</v>
      </c>
      <c r="BF35" s="22">
        <f t="shared" si="19"/>
        <v>11</v>
      </c>
      <c r="BG35" s="23"/>
      <c r="BH35" s="23"/>
      <c r="BI35" s="23"/>
      <c r="BJ35" s="23"/>
    </row>
    <row r="36" spans="1:62" x14ac:dyDescent="0.25">
      <c r="A36" s="4" t="s">
        <v>363</v>
      </c>
      <c r="B36" s="4" t="s">
        <v>384</v>
      </c>
      <c r="C36" s="4" t="s">
        <v>385</v>
      </c>
      <c r="D36" s="4">
        <v>0</v>
      </c>
      <c r="E36" s="5" t="s">
        <v>72</v>
      </c>
      <c r="F36" s="4">
        <v>0.5</v>
      </c>
      <c r="G36" s="4"/>
      <c r="H36" s="4">
        <v>0</v>
      </c>
      <c r="I36" s="4">
        <f t="shared" si="5"/>
        <v>0.5</v>
      </c>
      <c r="J36" s="4"/>
      <c r="K36" s="4"/>
      <c r="L36" s="4">
        <f t="shared" si="6"/>
        <v>0.5</v>
      </c>
      <c r="M36" s="4">
        <f t="shared" si="7"/>
        <v>0.5</v>
      </c>
      <c r="N36" s="4">
        <v>1.6220000000000001</v>
      </c>
      <c r="O36" s="4">
        <f t="shared" si="8"/>
        <v>39.731999999999999</v>
      </c>
      <c r="P36" s="4">
        <v>56</v>
      </c>
      <c r="Q36" s="4">
        <f t="shared" si="9"/>
        <v>2.8000000000000003</v>
      </c>
      <c r="R36" s="4"/>
      <c r="S36" s="4">
        <v>0.06</v>
      </c>
      <c r="T36" s="4"/>
      <c r="U36" s="4"/>
      <c r="V36" s="4">
        <f t="shared" si="10"/>
        <v>2.8600000000000003</v>
      </c>
      <c r="W36" s="4" t="s">
        <v>366</v>
      </c>
      <c r="X36" s="4">
        <v>0.1</v>
      </c>
      <c r="Y36" s="4"/>
      <c r="Z36" s="4"/>
      <c r="AA36" s="4"/>
      <c r="AB36" s="4"/>
      <c r="AC36" s="4">
        <f t="shared" si="15"/>
        <v>0.1</v>
      </c>
      <c r="AD36" s="4">
        <v>20</v>
      </c>
      <c r="AE36" s="4">
        <f t="shared" si="11"/>
        <v>2</v>
      </c>
      <c r="AF36" s="4"/>
      <c r="AG36" s="4">
        <f t="shared" si="12"/>
        <v>2</v>
      </c>
      <c r="AH36" s="4">
        <v>0</v>
      </c>
      <c r="AI36" s="4"/>
      <c r="AJ36" s="4"/>
      <c r="AK36" s="4"/>
      <c r="AL36" s="4"/>
      <c r="AM36" s="4">
        <f t="shared" si="13"/>
        <v>2</v>
      </c>
      <c r="AN36" s="4"/>
      <c r="AO36" s="4"/>
      <c r="AP36" s="4"/>
      <c r="AQ36" s="4"/>
      <c r="AR36" s="4"/>
      <c r="AS36" s="4"/>
      <c r="AT36" s="4">
        <f t="shared" si="16"/>
        <v>0</v>
      </c>
      <c r="AU36" s="4"/>
      <c r="AV36" s="4"/>
      <c r="AW36" s="4">
        <v>0</v>
      </c>
      <c r="AX36" s="4"/>
      <c r="AY36" s="4"/>
      <c r="AZ36" s="4"/>
      <c r="BA36" s="4"/>
      <c r="BB36" s="4">
        <v>0</v>
      </c>
      <c r="BC36" s="4">
        <f t="shared" si="17"/>
        <v>0</v>
      </c>
      <c r="BD36" s="4">
        <f t="shared" si="14"/>
        <v>45.192</v>
      </c>
      <c r="BE36" s="13">
        <f t="shared" si="18"/>
        <v>46</v>
      </c>
      <c r="BF36" s="22">
        <f t="shared" si="19"/>
        <v>47</v>
      </c>
      <c r="BG36" s="23"/>
      <c r="BH36" s="23"/>
      <c r="BI36" s="23"/>
      <c r="BJ36" s="23"/>
    </row>
    <row r="37" spans="1:62" x14ac:dyDescent="0.25">
      <c r="A37" s="4" t="s">
        <v>363</v>
      </c>
      <c r="B37" s="4" t="s">
        <v>386</v>
      </c>
      <c r="C37" s="4" t="s">
        <v>387</v>
      </c>
      <c r="D37" s="4">
        <v>5.4468750000000004</v>
      </c>
      <c r="E37" s="5" t="s">
        <v>72</v>
      </c>
      <c r="F37" s="4">
        <v>0.5</v>
      </c>
      <c r="G37" s="4"/>
      <c r="H37" s="4">
        <v>0</v>
      </c>
      <c r="I37" s="4">
        <f t="shared" si="5"/>
        <v>0.5</v>
      </c>
      <c r="J37" s="4"/>
      <c r="K37" s="4"/>
      <c r="L37" s="4">
        <f t="shared" si="6"/>
        <v>0.5</v>
      </c>
      <c r="M37" s="4">
        <f t="shared" si="7"/>
        <v>5.9468750000000004</v>
      </c>
      <c r="N37" s="4">
        <v>2.379</v>
      </c>
      <c r="O37" s="4">
        <f t="shared" si="8"/>
        <v>44.273999999999994</v>
      </c>
      <c r="P37" s="4">
        <v>74.5</v>
      </c>
      <c r="Q37" s="4">
        <f t="shared" si="9"/>
        <v>3.7250000000000001</v>
      </c>
      <c r="R37" s="4"/>
      <c r="S37" s="4">
        <v>0.9</v>
      </c>
      <c r="T37" s="4"/>
      <c r="U37" s="4"/>
      <c r="V37" s="4">
        <f t="shared" si="10"/>
        <v>4.625</v>
      </c>
      <c r="W37" s="4" t="s">
        <v>366</v>
      </c>
      <c r="X37" s="4">
        <v>0.1</v>
      </c>
      <c r="Y37" s="4"/>
      <c r="Z37" s="4"/>
      <c r="AA37" s="4"/>
      <c r="AB37" s="4"/>
      <c r="AC37" s="4">
        <f t="shared" si="15"/>
        <v>0.1</v>
      </c>
      <c r="AD37" s="4">
        <v>20</v>
      </c>
      <c r="AE37" s="4">
        <f t="shared" si="11"/>
        <v>2</v>
      </c>
      <c r="AF37" s="4"/>
      <c r="AG37" s="4">
        <f t="shared" si="12"/>
        <v>2</v>
      </c>
      <c r="AH37" s="4">
        <v>1.02</v>
      </c>
      <c r="AI37" s="4"/>
      <c r="AJ37" s="4"/>
      <c r="AK37" s="4"/>
      <c r="AL37" s="4"/>
      <c r="AM37" s="4">
        <f t="shared" si="13"/>
        <v>3.02</v>
      </c>
      <c r="AN37" s="4"/>
      <c r="AO37" s="4"/>
      <c r="AP37" s="4"/>
      <c r="AQ37" s="4"/>
      <c r="AR37" s="4"/>
      <c r="AS37" s="4"/>
      <c r="AT37" s="4">
        <f t="shared" si="16"/>
        <v>0</v>
      </c>
      <c r="AU37" s="4"/>
      <c r="AV37" s="4"/>
      <c r="AW37" s="4">
        <v>0</v>
      </c>
      <c r="AX37" s="4" t="s">
        <v>388</v>
      </c>
      <c r="AY37" s="4" t="s">
        <v>388</v>
      </c>
      <c r="AZ37" s="4"/>
      <c r="BA37" s="4"/>
      <c r="BB37" s="4">
        <v>1</v>
      </c>
      <c r="BC37" s="4">
        <f t="shared" si="17"/>
        <v>1</v>
      </c>
      <c r="BD37" s="4">
        <f t="shared" si="14"/>
        <v>58.965874999999997</v>
      </c>
      <c r="BE37" s="13">
        <f t="shared" si="18"/>
        <v>29</v>
      </c>
      <c r="BF37" s="22">
        <f t="shared" si="19"/>
        <v>21</v>
      </c>
      <c r="BG37" s="23"/>
      <c r="BH37" s="23"/>
      <c r="BI37" s="23"/>
      <c r="BJ37" s="23"/>
    </row>
    <row r="38" spans="1:62" x14ac:dyDescent="0.25">
      <c r="A38" s="4" t="s">
        <v>363</v>
      </c>
      <c r="B38" s="4" t="s">
        <v>389</v>
      </c>
      <c r="C38" s="4" t="s">
        <v>390</v>
      </c>
      <c r="D38" s="4">
        <v>5.7468750000000002</v>
      </c>
      <c r="E38" s="5" t="s">
        <v>72</v>
      </c>
      <c r="F38" s="4">
        <v>0.5</v>
      </c>
      <c r="G38" s="4"/>
      <c r="H38" s="4">
        <v>0</v>
      </c>
      <c r="I38" s="4">
        <f t="shared" ref="I38:I54" si="20">F38+H38</f>
        <v>0.5</v>
      </c>
      <c r="J38" s="4"/>
      <c r="K38" s="4"/>
      <c r="L38" s="4">
        <f t="shared" ref="L38:L54" si="21">I38+K38</f>
        <v>0.5</v>
      </c>
      <c r="M38" s="4">
        <f t="shared" ref="M38:M54" si="22">D38+L38</f>
        <v>6.2468750000000002</v>
      </c>
      <c r="N38" s="4">
        <v>2.2360000000000002</v>
      </c>
      <c r="O38" s="4">
        <f t="shared" ref="O38:O54" si="23">(N38*10+50)*0.6</f>
        <v>43.415999999999997</v>
      </c>
      <c r="P38" s="4">
        <v>95</v>
      </c>
      <c r="Q38" s="4">
        <f t="shared" ref="Q38:Q54" si="24">(P38/100)*5</f>
        <v>4.75</v>
      </c>
      <c r="R38" s="4" t="s">
        <v>391</v>
      </c>
      <c r="S38" s="4">
        <v>0.51</v>
      </c>
      <c r="T38" s="5" t="s">
        <v>392</v>
      </c>
      <c r="U38" s="4">
        <v>1.35</v>
      </c>
      <c r="V38" s="4">
        <f t="shared" ref="V38:V54" si="25">Q38+U38+S38</f>
        <v>6.6099999999999994</v>
      </c>
      <c r="W38" s="4" t="s">
        <v>366</v>
      </c>
      <c r="X38" s="4">
        <v>0.1</v>
      </c>
      <c r="Y38" s="4"/>
      <c r="Z38" s="4"/>
      <c r="AA38" s="4"/>
      <c r="AB38" s="4"/>
      <c r="AC38" s="4">
        <f t="shared" si="15"/>
        <v>0.1</v>
      </c>
      <c r="AD38" s="4">
        <v>20</v>
      </c>
      <c r="AE38" s="4">
        <f t="shared" ref="AE38:AE54" si="26">2*(AD38/20)</f>
        <v>2</v>
      </c>
      <c r="AF38" s="4"/>
      <c r="AG38" s="4">
        <f t="shared" ref="AG38:AG54" si="27">AE38+AF38</f>
        <v>2</v>
      </c>
      <c r="AH38" s="4">
        <v>0.38</v>
      </c>
      <c r="AI38" s="4"/>
      <c r="AJ38" s="4"/>
      <c r="AK38" s="4" t="s">
        <v>130</v>
      </c>
      <c r="AL38" s="4">
        <v>0.2</v>
      </c>
      <c r="AM38" s="4">
        <f t="shared" ref="AM38:AM54" si="28">AG38+AH38+AJ38+AL38</f>
        <v>2.58</v>
      </c>
      <c r="AN38" s="4"/>
      <c r="AO38" s="4"/>
      <c r="AP38" s="4"/>
      <c r="AQ38" s="4"/>
      <c r="AR38" s="4"/>
      <c r="AS38" s="4"/>
      <c r="AT38" s="4">
        <f t="shared" si="16"/>
        <v>0</v>
      </c>
      <c r="AU38" s="4"/>
      <c r="AV38" s="4"/>
      <c r="AW38" s="4">
        <v>0</v>
      </c>
      <c r="AX38" s="4" t="s">
        <v>393</v>
      </c>
      <c r="AY38" s="4" t="s">
        <v>394</v>
      </c>
      <c r="AZ38" s="4"/>
      <c r="BA38" s="4"/>
      <c r="BB38" s="4">
        <v>1.6</v>
      </c>
      <c r="BC38" s="4">
        <f t="shared" si="17"/>
        <v>1.6</v>
      </c>
      <c r="BD38" s="4">
        <f t="shared" si="14"/>
        <v>60.552875</v>
      </c>
      <c r="BE38" s="13">
        <f t="shared" si="18"/>
        <v>36</v>
      </c>
      <c r="BF38" s="22">
        <f t="shared" si="19"/>
        <v>18</v>
      </c>
      <c r="BG38" s="23"/>
      <c r="BH38" s="23"/>
      <c r="BI38" s="23"/>
      <c r="BJ38" s="23"/>
    </row>
    <row r="39" spans="1:62" x14ac:dyDescent="0.25">
      <c r="A39" s="4" t="s">
        <v>363</v>
      </c>
      <c r="B39" s="4" t="s">
        <v>395</v>
      </c>
      <c r="C39" s="4" t="s">
        <v>396</v>
      </c>
      <c r="D39" s="4">
        <v>5.734375</v>
      </c>
      <c r="E39" s="5" t="s">
        <v>72</v>
      </c>
      <c r="F39" s="4">
        <v>0.5</v>
      </c>
      <c r="G39" s="4"/>
      <c r="H39" s="4">
        <v>0</v>
      </c>
      <c r="I39" s="4">
        <f t="shared" si="20"/>
        <v>0.5</v>
      </c>
      <c r="J39" s="4"/>
      <c r="K39" s="4"/>
      <c r="L39" s="4">
        <f t="shared" si="21"/>
        <v>0.5</v>
      </c>
      <c r="M39" s="4">
        <f t="shared" si="22"/>
        <v>6.234375</v>
      </c>
      <c r="N39" s="4">
        <v>2.395</v>
      </c>
      <c r="O39" s="4">
        <f t="shared" si="23"/>
        <v>44.37</v>
      </c>
      <c r="P39" s="4">
        <v>62.5</v>
      </c>
      <c r="Q39" s="4">
        <f t="shared" si="24"/>
        <v>3.125</v>
      </c>
      <c r="R39" s="4"/>
      <c r="S39" s="4">
        <v>0.105</v>
      </c>
      <c r="T39" s="4"/>
      <c r="U39" s="4"/>
      <c r="V39" s="4">
        <f t="shared" si="25"/>
        <v>3.23</v>
      </c>
      <c r="W39" s="4" t="s">
        <v>366</v>
      </c>
      <c r="X39" s="4">
        <v>0.1</v>
      </c>
      <c r="Y39" s="4"/>
      <c r="Z39" s="4"/>
      <c r="AA39" s="4"/>
      <c r="AB39" s="4"/>
      <c r="AC39" s="4">
        <f t="shared" si="15"/>
        <v>0.1</v>
      </c>
      <c r="AD39" s="4">
        <v>16</v>
      </c>
      <c r="AE39" s="4">
        <f t="shared" si="26"/>
        <v>1.6</v>
      </c>
      <c r="AF39" s="4"/>
      <c r="AG39" s="4">
        <f t="shared" si="27"/>
        <v>1.6</v>
      </c>
      <c r="AH39" s="4">
        <v>0</v>
      </c>
      <c r="AI39" s="4"/>
      <c r="AJ39" s="4"/>
      <c r="AK39" s="4"/>
      <c r="AL39" s="4"/>
      <c r="AM39" s="4">
        <f t="shared" si="28"/>
        <v>1.6</v>
      </c>
      <c r="AN39" s="4"/>
      <c r="AO39" s="4"/>
      <c r="AP39" s="4"/>
      <c r="AQ39" s="4"/>
      <c r="AR39" s="4"/>
      <c r="AS39" s="4"/>
      <c r="AT39" s="4">
        <f t="shared" si="16"/>
        <v>0</v>
      </c>
      <c r="AU39" s="4"/>
      <c r="AV39" s="4"/>
      <c r="AW39" s="4">
        <v>0</v>
      </c>
      <c r="AX39" s="4" t="s">
        <v>84</v>
      </c>
      <c r="AY39" s="4"/>
      <c r="AZ39" s="4"/>
      <c r="BA39" s="4"/>
      <c r="BB39" s="4">
        <v>0.5</v>
      </c>
      <c r="BC39" s="4">
        <f t="shared" si="17"/>
        <v>0.5</v>
      </c>
      <c r="BD39" s="4">
        <f t="shared" si="14"/>
        <v>56.034374999999997</v>
      </c>
      <c r="BE39" s="13">
        <f t="shared" si="18"/>
        <v>28</v>
      </c>
      <c r="BF39" s="22">
        <f t="shared" si="19"/>
        <v>33</v>
      </c>
      <c r="BG39" s="23"/>
      <c r="BH39" s="23"/>
      <c r="BI39" s="23"/>
      <c r="BJ39" s="23"/>
    </row>
    <row r="40" spans="1:62" x14ac:dyDescent="0.25">
      <c r="A40" s="4" t="s">
        <v>363</v>
      </c>
      <c r="B40" s="4" t="s">
        <v>397</v>
      </c>
      <c r="C40" s="4" t="s">
        <v>398</v>
      </c>
      <c r="D40" s="4">
        <v>5.609375</v>
      </c>
      <c r="E40" s="5" t="s">
        <v>72</v>
      </c>
      <c r="F40" s="4">
        <v>0.5</v>
      </c>
      <c r="G40" s="4"/>
      <c r="H40" s="4">
        <v>0</v>
      </c>
      <c r="I40" s="4">
        <f t="shared" si="20"/>
        <v>0.5</v>
      </c>
      <c r="J40" s="4"/>
      <c r="K40" s="4"/>
      <c r="L40" s="4">
        <f t="shared" si="21"/>
        <v>0.5</v>
      </c>
      <c r="M40" s="4">
        <f t="shared" si="22"/>
        <v>6.109375</v>
      </c>
      <c r="N40" s="4">
        <v>2.3180000000000001</v>
      </c>
      <c r="O40" s="4">
        <f t="shared" si="23"/>
        <v>43.908000000000001</v>
      </c>
      <c r="P40" s="4">
        <v>84.5</v>
      </c>
      <c r="Q40" s="4">
        <f t="shared" si="24"/>
        <v>4.2249999999999996</v>
      </c>
      <c r="R40" s="4"/>
      <c r="S40" s="4">
        <v>0.48</v>
      </c>
      <c r="T40" s="4"/>
      <c r="U40" s="4"/>
      <c r="V40" s="4">
        <f t="shared" si="25"/>
        <v>4.7050000000000001</v>
      </c>
      <c r="W40" s="4" t="s">
        <v>366</v>
      </c>
      <c r="X40" s="4">
        <v>0.1</v>
      </c>
      <c r="Y40" s="4"/>
      <c r="Z40" s="4"/>
      <c r="AA40" s="4"/>
      <c r="AB40" s="4"/>
      <c r="AC40" s="4">
        <f t="shared" si="15"/>
        <v>0.1</v>
      </c>
      <c r="AD40" s="4">
        <v>15</v>
      </c>
      <c r="AE40" s="4">
        <f t="shared" si="26"/>
        <v>1.5</v>
      </c>
      <c r="AF40" s="4"/>
      <c r="AG40" s="4">
        <f t="shared" si="27"/>
        <v>1.5</v>
      </c>
      <c r="AH40" s="4">
        <v>2</v>
      </c>
      <c r="AI40" s="4"/>
      <c r="AJ40" s="4"/>
      <c r="AK40" s="4"/>
      <c r="AL40" s="4"/>
      <c r="AM40" s="4">
        <f t="shared" si="28"/>
        <v>3.5</v>
      </c>
      <c r="AN40" s="4"/>
      <c r="AO40" s="4"/>
      <c r="AP40" s="4"/>
      <c r="AQ40" s="4"/>
      <c r="AR40" s="4"/>
      <c r="AS40" s="4"/>
      <c r="AT40" s="4">
        <f t="shared" si="16"/>
        <v>0</v>
      </c>
      <c r="AU40" s="4"/>
      <c r="AV40" s="4"/>
      <c r="AW40" s="4">
        <v>0</v>
      </c>
      <c r="AX40" s="4" t="s">
        <v>247</v>
      </c>
      <c r="AY40" s="4" t="s">
        <v>247</v>
      </c>
      <c r="AZ40" s="4" t="s">
        <v>172</v>
      </c>
      <c r="BA40" s="4"/>
      <c r="BB40" s="4">
        <v>2.2000000000000002</v>
      </c>
      <c r="BC40" s="4">
        <f t="shared" si="17"/>
        <v>2.2000000000000002</v>
      </c>
      <c r="BD40" s="4">
        <f t="shared" si="14"/>
        <v>60.522375000000004</v>
      </c>
      <c r="BE40" s="13">
        <f t="shared" si="18"/>
        <v>32</v>
      </c>
      <c r="BF40" s="22">
        <f t="shared" si="19"/>
        <v>19</v>
      </c>
      <c r="BG40" s="23"/>
      <c r="BH40" s="23"/>
      <c r="BI40" s="23"/>
      <c r="BJ40" s="23"/>
    </row>
    <row r="41" spans="1:62" x14ac:dyDescent="0.25">
      <c r="A41" s="4" t="s">
        <v>363</v>
      </c>
      <c r="B41" s="4" t="s">
        <v>399</v>
      </c>
      <c r="C41" s="4" t="s">
        <v>400</v>
      </c>
      <c r="D41" s="4">
        <v>5.625</v>
      </c>
      <c r="E41" s="5" t="s">
        <v>72</v>
      </c>
      <c r="F41" s="4">
        <v>0.5</v>
      </c>
      <c r="G41" s="4"/>
      <c r="H41" s="4">
        <v>0</v>
      </c>
      <c r="I41" s="4">
        <f t="shared" si="20"/>
        <v>0.5</v>
      </c>
      <c r="J41" s="4"/>
      <c r="K41" s="4"/>
      <c r="L41" s="4">
        <f t="shared" si="21"/>
        <v>0.5</v>
      </c>
      <c r="M41" s="4">
        <f t="shared" si="22"/>
        <v>6.125</v>
      </c>
      <c r="N41" s="4">
        <v>3.0670000000000002</v>
      </c>
      <c r="O41" s="4">
        <f t="shared" si="23"/>
        <v>48.402000000000001</v>
      </c>
      <c r="P41" s="4">
        <v>83.5</v>
      </c>
      <c r="Q41" s="4">
        <f t="shared" si="24"/>
        <v>4.1749999999999998</v>
      </c>
      <c r="R41" s="4"/>
      <c r="S41" s="4">
        <v>0.9</v>
      </c>
      <c r="T41" s="4"/>
      <c r="U41" s="4"/>
      <c r="V41" s="4">
        <f t="shared" si="25"/>
        <v>5.0750000000000002</v>
      </c>
      <c r="W41" s="4" t="s">
        <v>366</v>
      </c>
      <c r="X41" s="4">
        <v>0.1</v>
      </c>
      <c r="Y41" s="4"/>
      <c r="Z41" s="4"/>
      <c r="AA41" s="4"/>
      <c r="AB41" s="4"/>
      <c r="AC41" s="4">
        <f t="shared" si="15"/>
        <v>0.1</v>
      </c>
      <c r="AD41" s="4">
        <v>17</v>
      </c>
      <c r="AE41" s="4">
        <f t="shared" si="26"/>
        <v>1.7</v>
      </c>
      <c r="AF41" s="4"/>
      <c r="AG41" s="4">
        <f t="shared" si="27"/>
        <v>1.7</v>
      </c>
      <c r="AH41" s="4">
        <v>0.92</v>
      </c>
      <c r="AI41" s="4"/>
      <c r="AJ41" s="4"/>
      <c r="AK41" s="4"/>
      <c r="AL41" s="4"/>
      <c r="AM41" s="4">
        <f t="shared" si="28"/>
        <v>2.62</v>
      </c>
      <c r="AN41" s="4"/>
      <c r="AO41" s="4"/>
      <c r="AP41" s="4"/>
      <c r="AQ41" s="4"/>
      <c r="AR41" s="4"/>
      <c r="AS41" s="4"/>
      <c r="AT41" s="4">
        <f t="shared" si="16"/>
        <v>0</v>
      </c>
      <c r="AU41" s="4"/>
      <c r="AV41" s="4"/>
      <c r="AW41" s="4">
        <v>0</v>
      </c>
      <c r="AX41" s="4"/>
      <c r="AY41" s="4" t="s">
        <v>84</v>
      </c>
      <c r="AZ41" s="4" t="s">
        <v>124</v>
      </c>
      <c r="BA41" s="4"/>
      <c r="BB41" s="4">
        <v>0.75</v>
      </c>
      <c r="BC41" s="4">
        <f t="shared" si="17"/>
        <v>0.75</v>
      </c>
      <c r="BD41" s="4">
        <f t="shared" si="14"/>
        <v>63.072000000000003</v>
      </c>
      <c r="BE41" s="13">
        <f t="shared" si="18"/>
        <v>12</v>
      </c>
      <c r="BF41" s="22">
        <f t="shared" si="19"/>
        <v>9</v>
      </c>
      <c r="BG41" s="23"/>
      <c r="BH41" s="23"/>
      <c r="BI41" s="23"/>
      <c r="BJ41" s="23"/>
    </row>
    <row r="42" spans="1:62" x14ac:dyDescent="0.25">
      <c r="A42" s="4" t="s">
        <v>363</v>
      </c>
      <c r="B42" s="4" t="s">
        <v>401</v>
      </c>
      <c r="C42" s="4" t="s">
        <v>402</v>
      </c>
      <c r="D42" s="4">
        <v>5.6359374999999998</v>
      </c>
      <c r="E42" s="5" t="s">
        <v>72</v>
      </c>
      <c r="F42" s="4">
        <v>0.5</v>
      </c>
      <c r="G42" s="4"/>
      <c r="H42" s="4">
        <v>0</v>
      </c>
      <c r="I42" s="4">
        <f t="shared" si="20"/>
        <v>0.5</v>
      </c>
      <c r="J42" s="4"/>
      <c r="K42" s="4"/>
      <c r="L42" s="4">
        <f t="shared" si="21"/>
        <v>0.5</v>
      </c>
      <c r="M42" s="4">
        <f t="shared" si="22"/>
        <v>6.1359374999999998</v>
      </c>
      <c r="N42" s="4">
        <v>2.7610000000000001</v>
      </c>
      <c r="O42" s="4">
        <f t="shared" si="23"/>
        <v>46.565999999999995</v>
      </c>
      <c r="P42" s="4">
        <v>87</v>
      </c>
      <c r="Q42" s="4">
        <f t="shared" si="24"/>
        <v>4.3499999999999996</v>
      </c>
      <c r="R42" s="4"/>
      <c r="S42" s="4">
        <v>0.9</v>
      </c>
      <c r="T42" s="4"/>
      <c r="U42" s="4"/>
      <c r="V42" s="4">
        <f t="shared" si="25"/>
        <v>5.25</v>
      </c>
      <c r="W42" s="4" t="s">
        <v>366</v>
      </c>
      <c r="X42" s="4">
        <v>0.1</v>
      </c>
      <c r="Y42" s="4"/>
      <c r="Z42" s="4"/>
      <c r="AA42" s="4"/>
      <c r="AB42" s="4"/>
      <c r="AC42" s="4">
        <f t="shared" si="15"/>
        <v>0.1</v>
      </c>
      <c r="AD42" s="4">
        <v>17</v>
      </c>
      <c r="AE42" s="4">
        <f t="shared" si="26"/>
        <v>1.7</v>
      </c>
      <c r="AF42" s="4"/>
      <c r="AG42" s="4">
        <f t="shared" si="27"/>
        <v>1.7</v>
      </c>
      <c r="AH42" s="4">
        <v>1.32</v>
      </c>
      <c r="AI42" s="4"/>
      <c r="AJ42" s="4"/>
      <c r="AK42" s="4" t="s">
        <v>77</v>
      </c>
      <c r="AL42" s="4">
        <v>0.5</v>
      </c>
      <c r="AM42" s="4">
        <f t="shared" si="28"/>
        <v>3.52</v>
      </c>
      <c r="AN42" s="4"/>
      <c r="AO42" s="4"/>
      <c r="AP42" s="4"/>
      <c r="AQ42" s="4"/>
      <c r="AR42" s="4"/>
      <c r="AS42" s="4"/>
      <c r="AT42" s="4">
        <f t="shared" si="16"/>
        <v>0</v>
      </c>
      <c r="AU42" s="4" t="s">
        <v>131</v>
      </c>
      <c r="AV42" s="4"/>
      <c r="AW42" s="4">
        <v>0.15</v>
      </c>
      <c r="AX42" s="4" t="s">
        <v>403</v>
      </c>
      <c r="AY42" s="4" t="s">
        <v>404</v>
      </c>
      <c r="AZ42" s="4" t="s">
        <v>124</v>
      </c>
      <c r="BA42" s="4"/>
      <c r="BB42" s="4">
        <v>2</v>
      </c>
      <c r="BC42" s="4">
        <f t="shared" si="17"/>
        <v>2.15</v>
      </c>
      <c r="BD42" s="4">
        <f t="shared" si="14"/>
        <v>63.721937499999996</v>
      </c>
      <c r="BE42" s="13">
        <f t="shared" si="18"/>
        <v>16</v>
      </c>
      <c r="BF42" s="22">
        <f t="shared" si="19"/>
        <v>6</v>
      </c>
      <c r="BG42" s="23"/>
      <c r="BH42" s="23"/>
      <c r="BI42" s="23"/>
      <c r="BJ42" s="23"/>
    </row>
    <row r="43" spans="1:62" x14ac:dyDescent="0.25">
      <c r="A43" s="4" t="s">
        <v>363</v>
      </c>
      <c r="B43" s="4" t="s">
        <v>405</v>
      </c>
      <c r="C43" s="4" t="s">
        <v>406</v>
      </c>
      <c r="D43" s="4">
        <v>5.4874999999999998</v>
      </c>
      <c r="E43" s="5" t="s">
        <v>72</v>
      </c>
      <c r="F43" s="4">
        <v>0.5</v>
      </c>
      <c r="G43" s="4"/>
      <c r="H43" s="4">
        <v>0</v>
      </c>
      <c r="I43" s="4">
        <f t="shared" si="20"/>
        <v>0.5</v>
      </c>
      <c r="J43" s="4"/>
      <c r="K43" s="4"/>
      <c r="L43" s="4">
        <f t="shared" si="21"/>
        <v>0.5</v>
      </c>
      <c r="M43" s="4">
        <f t="shared" si="22"/>
        <v>5.9874999999999998</v>
      </c>
      <c r="N43" s="4">
        <v>2.4279999999999999</v>
      </c>
      <c r="O43" s="4">
        <f t="shared" si="23"/>
        <v>44.567999999999998</v>
      </c>
      <c r="P43" s="4">
        <v>65</v>
      </c>
      <c r="Q43" s="4">
        <f t="shared" si="24"/>
        <v>3.25</v>
      </c>
      <c r="R43" s="4"/>
      <c r="S43" s="4">
        <v>0.73499999999999999</v>
      </c>
      <c r="T43" s="4"/>
      <c r="U43" s="4"/>
      <c r="V43" s="4">
        <f t="shared" si="25"/>
        <v>3.9849999999999999</v>
      </c>
      <c r="W43" s="4" t="s">
        <v>366</v>
      </c>
      <c r="X43" s="4">
        <v>0.1</v>
      </c>
      <c r="Y43" s="4"/>
      <c r="Z43" s="4"/>
      <c r="AA43" s="4"/>
      <c r="AB43" s="4"/>
      <c r="AC43" s="4">
        <f t="shared" si="15"/>
        <v>0.1</v>
      </c>
      <c r="AD43" s="4">
        <v>15</v>
      </c>
      <c r="AE43" s="4">
        <f t="shared" si="26"/>
        <v>1.5</v>
      </c>
      <c r="AF43" s="4"/>
      <c r="AG43" s="4">
        <f t="shared" si="27"/>
        <v>1.5</v>
      </c>
      <c r="AH43" s="4">
        <v>2</v>
      </c>
      <c r="AI43" s="4"/>
      <c r="AJ43" s="4"/>
      <c r="AK43" s="4"/>
      <c r="AL43" s="4"/>
      <c r="AM43" s="4">
        <f t="shared" si="28"/>
        <v>3.5</v>
      </c>
      <c r="AN43" s="4"/>
      <c r="AO43" s="4"/>
      <c r="AP43" s="4"/>
      <c r="AQ43" s="4"/>
      <c r="AR43" s="4"/>
      <c r="AS43" s="4"/>
      <c r="AT43" s="4">
        <f t="shared" si="16"/>
        <v>0</v>
      </c>
      <c r="AU43" s="4"/>
      <c r="AV43" s="4"/>
      <c r="AW43" s="4">
        <v>0</v>
      </c>
      <c r="AX43" s="4"/>
      <c r="AY43" s="4"/>
      <c r="AZ43" s="4"/>
      <c r="BA43" s="4"/>
      <c r="BB43" s="4">
        <v>0</v>
      </c>
      <c r="BC43" s="4">
        <f t="shared" si="17"/>
        <v>0</v>
      </c>
      <c r="BD43" s="4">
        <f t="shared" si="14"/>
        <v>58.140499999999996</v>
      </c>
      <c r="BE43" s="13">
        <f t="shared" si="18"/>
        <v>27</v>
      </c>
      <c r="BF43" s="22">
        <f t="shared" si="19"/>
        <v>27</v>
      </c>
      <c r="BG43" s="23"/>
      <c r="BH43" s="23"/>
      <c r="BI43" s="23"/>
      <c r="BJ43" s="23"/>
    </row>
    <row r="44" spans="1:62" x14ac:dyDescent="0.25">
      <c r="A44" s="4" t="s">
        <v>363</v>
      </c>
      <c r="B44" s="4" t="s">
        <v>407</v>
      </c>
      <c r="C44" s="4" t="s">
        <v>408</v>
      </c>
      <c r="D44" s="4">
        <v>5.4734375000000002</v>
      </c>
      <c r="E44" s="5" t="s">
        <v>72</v>
      </c>
      <c r="F44" s="4">
        <v>0.5</v>
      </c>
      <c r="G44" s="4"/>
      <c r="H44" s="4">
        <v>0</v>
      </c>
      <c r="I44" s="4">
        <f t="shared" si="20"/>
        <v>0.5</v>
      </c>
      <c r="J44" s="4"/>
      <c r="K44" s="4"/>
      <c r="L44" s="4">
        <f t="shared" si="21"/>
        <v>0.5</v>
      </c>
      <c r="M44" s="4">
        <f t="shared" si="22"/>
        <v>5.9734375000000002</v>
      </c>
      <c r="N44" s="4">
        <v>1.4219999999999999</v>
      </c>
      <c r="O44" s="4">
        <f t="shared" si="23"/>
        <v>38.531999999999996</v>
      </c>
      <c r="P44" s="4">
        <v>65</v>
      </c>
      <c r="Q44" s="4">
        <f t="shared" si="24"/>
        <v>3.25</v>
      </c>
      <c r="R44" s="4"/>
      <c r="S44" s="4">
        <v>0.54</v>
      </c>
      <c r="T44" s="4"/>
      <c r="U44" s="4"/>
      <c r="V44" s="4">
        <f t="shared" si="25"/>
        <v>3.79</v>
      </c>
      <c r="W44" s="4" t="s">
        <v>366</v>
      </c>
      <c r="X44" s="4">
        <v>0.1</v>
      </c>
      <c r="Y44" s="4"/>
      <c r="Z44" s="4"/>
      <c r="AA44" s="4"/>
      <c r="AB44" s="4"/>
      <c r="AC44" s="4">
        <f t="shared" si="15"/>
        <v>0.1</v>
      </c>
      <c r="AD44" s="4">
        <v>15</v>
      </c>
      <c r="AE44" s="4">
        <f t="shared" si="26"/>
        <v>1.5</v>
      </c>
      <c r="AF44" s="4"/>
      <c r="AG44" s="4">
        <f t="shared" si="27"/>
        <v>1.5</v>
      </c>
      <c r="AH44" s="4">
        <v>0.26</v>
      </c>
      <c r="AI44" s="4"/>
      <c r="AJ44" s="4"/>
      <c r="AK44" s="4"/>
      <c r="AL44" s="4"/>
      <c r="AM44" s="4">
        <f t="shared" si="28"/>
        <v>1.76</v>
      </c>
      <c r="AN44" s="4"/>
      <c r="AO44" s="4"/>
      <c r="AP44" s="4"/>
      <c r="AQ44" s="4"/>
      <c r="AR44" s="4"/>
      <c r="AS44" s="4"/>
      <c r="AT44" s="4">
        <f t="shared" si="16"/>
        <v>0</v>
      </c>
      <c r="AU44" s="4"/>
      <c r="AV44" s="4"/>
      <c r="AW44" s="4">
        <v>0</v>
      </c>
      <c r="AX44" s="4"/>
      <c r="AY44" s="4"/>
      <c r="AZ44" s="4"/>
      <c r="BA44" s="4"/>
      <c r="BB44" s="4">
        <v>0</v>
      </c>
      <c r="BC44" s="4">
        <f t="shared" si="17"/>
        <v>0</v>
      </c>
      <c r="BD44" s="4">
        <f t="shared" si="14"/>
        <v>50.155437499999998</v>
      </c>
      <c r="BE44" s="13">
        <f t="shared" si="18"/>
        <v>48</v>
      </c>
      <c r="BF44" s="22">
        <f t="shared" si="19"/>
        <v>44</v>
      </c>
      <c r="BG44" s="23"/>
      <c r="BH44" s="23"/>
      <c r="BI44" s="23"/>
      <c r="BJ44" s="23"/>
    </row>
    <row r="45" spans="1:62" x14ac:dyDescent="0.25">
      <c r="A45" s="4" t="s">
        <v>363</v>
      </c>
      <c r="B45" s="4" t="s">
        <v>409</v>
      </c>
      <c r="C45" s="4" t="s">
        <v>410</v>
      </c>
      <c r="D45" s="4">
        <v>5.328125</v>
      </c>
      <c r="E45" s="5" t="s">
        <v>72</v>
      </c>
      <c r="F45" s="4">
        <v>0.5</v>
      </c>
      <c r="G45" s="4"/>
      <c r="H45" s="4">
        <v>0</v>
      </c>
      <c r="I45" s="4">
        <f t="shared" si="20"/>
        <v>0.5</v>
      </c>
      <c r="J45" s="4"/>
      <c r="K45" s="4"/>
      <c r="L45" s="4">
        <f t="shared" si="21"/>
        <v>0.5</v>
      </c>
      <c r="M45" s="4">
        <f t="shared" si="22"/>
        <v>5.828125</v>
      </c>
      <c r="N45" s="4">
        <v>2.2719999999999998</v>
      </c>
      <c r="O45" s="4">
        <f t="shared" si="23"/>
        <v>43.631999999999998</v>
      </c>
      <c r="P45" s="4">
        <v>78</v>
      </c>
      <c r="Q45" s="4">
        <f t="shared" si="24"/>
        <v>3.9000000000000004</v>
      </c>
      <c r="R45" s="4"/>
      <c r="S45" s="4">
        <v>0.33</v>
      </c>
      <c r="T45" s="4"/>
      <c r="U45" s="4"/>
      <c r="V45" s="4">
        <f t="shared" si="25"/>
        <v>4.2300000000000004</v>
      </c>
      <c r="W45" s="4" t="s">
        <v>366</v>
      </c>
      <c r="X45" s="4">
        <v>0.1</v>
      </c>
      <c r="Y45" s="4"/>
      <c r="Z45" s="4"/>
      <c r="AA45" s="4"/>
      <c r="AB45" s="4"/>
      <c r="AC45" s="4">
        <f t="shared" si="15"/>
        <v>0.1</v>
      </c>
      <c r="AD45" s="4">
        <v>19</v>
      </c>
      <c r="AE45" s="4">
        <f t="shared" si="26"/>
        <v>1.9</v>
      </c>
      <c r="AF45" s="4"/>
      <c r="AG45" s="4">
        <f t="shared" si="27"/>
        <v>1.9</v>
      </c>
      <c r="AH45" s="4">
        <v>1.52</v>
      </c>
      <c r="AI45" s="4"/>
      <c r="AJ45" s="4"/>
      <c r="AK45" s="4"/>
      <c r="AL45" s="4"/>
      <c r="AM45" s="4">
        <f t="shared" si="28"/>
        <v>3.42</v>
      </c>
      <c r="AN45" s="4"/>
      <c r="AO45" s="4"/>
      <c r="AP45" s="4"/>
      <c r="AQ45" s="4"/>
      <c r="AR45" s="4"/>
      <c r="AS45" s="4"/>
      <c r="AT45" s="4">
        <f t="shared" si="16"/>
        <v>0</v>
      </c>
      <c r="AU45" s="4"/>
      <c r="AV45" s="4"/>
      <c r="AW45" s="4">
        <v>0</v>
      </c>
      <c r="AX45" s="4" t="s">
        <v>358</v>
      </c>
      <c r="AY45" s="4" t="s">
        <v>411</v>
      </c>
      <c r="AZ45" s="4" t="s">
        <v>172</v>
      </c>
      <c r="BA45" s="4"/>
      <c r="BB45" s="4">
        <v>2.4500000000000002</v>
      </c>
      <c r="BC45" s="4">
        <f t="shared" si="17"/>
        <v>2.4500000000000002</v>
      </c>
      <c r="BD45" s="4">
        <f t="shared" si="14"/>
        <v>59.660125000000001</v>
      </c>
      <c r="BE45" s="13">
        <f t="shared" si="18"/>
        <v>34</v>
      </c>
      <c r="BF45" s="22">
        <f t="shared" si="19"/>
        <v>20</v>
      </c>
      <c r="BG45" s="23"/>
      <c r="BH45" s="23"/>
      <c r="BI45" s="23"/>
      <c r="BJ45" s="23"/>
    </row>
    <row r="46" spans="1:62" x14ac:dyDescent="0.25">
      <c r="A46" s="4" t="s">
        <v>363</v>
      </c>
      <c r="B46" s="4" t="s">
        <v>412</v>
      </c>
      <c r="C46" s="4" t="s">
        <v>413</v>
      </c>
      <c r="D46" s="4">
        <v>5.6343750000000004</v>
      </c>
      <c r="E46" s="5" t="s">
        <v>72</v>
      </c>
      <c r="F46" s="4">
        <v>0.5</v>
      </c>
      <c r="G46" s="4"/>
      <c r="H46" s="4">
        <v>0</v>
      </c>
      <c r="I46" s="4">
        <f t="shared" si="20"/>
        <v>0.5</v>
      </c>
      <c r="J46" s="4"/>
      <c r="K46" s="4"/>
      <c r="L46" s="4">
        <f t="shared" si="21"/>
        <v>0.5</v>
      </c>
      <c r="M46" s="4">
        <f t="shared" si="22"/>
        <v>6.1343750000000004</v>
      </c>
      <c r="N46" s="4">
        <v>2.5499999999999998</v>
      </c>
      <c r="O46" s="4">
        <f t="shared" si="23"/>
        <v>45.3</v>
      </c>
      <c r="P46" s="4">
        <v>83.5</v>
      </c>
      <c r="Q46" s="4">
        <f t="shared" si="24"/>
        <v>4.1749999999999998</v>
      </c>
      <c r="R46" s="4"/>
      <c r="S46" s="4">
        <v>0.40500000000000003</v>
      </c>
      <c r="T46" s="4"/>
      <c r="U46" s="4"/>
      <c r="V46" s="4">
        <f t="shared" si="25"/>
        <v>4.58</v>
      </c>
      <c r="W46" s="4" t="s">
        <v>366</v>
      </c>
      <c r="X46" s="4">
        <v>0.1</v>
      </c>
      <c r="Y46" s="4"/>
      <c r="Z46" s="4"/>
      <c r="AA46" s="4"/>
      <c r="AB46" s="4"/>
      <c r="AC46" s="4">
        <f t="shared" si="15"/>
        <v>0.1</v>
      </c>
      <c r="AD46" s="4">
        <v>19</v>
      </c>
      <c r="AE46" s="4">
        <f t="shared" si="26"/>
        <v>1.9</v>
      </c>
      <c r="AF46" s="4"/>
      <c r="AG46" s="4">
        <f t="shared" si="27"/>
        <v>1.9</v>
      </c>
      <c r="AH46" s="4">
        <v>2</v>
      </c>
      <c r="AI46" s="4"/>
      <c r="AJ46" s="4"/>
      <c r="AK46" s="4" t="s">
        <v>130</v>
      </c>
      <c r="AL46" s="4">
        <v>0.2</v>
      </c>
      <c r="AM46" s="4">
        <f t="shared" si="28"/>
        <v>4.0999999999999996</v>
      </c>
      <c r="AN46" s="4"/>
      <c r="AO46" s="4"/>
      <c r="AP46" s="4"/>
      <c r="AQ46" s="4"/>
      <c r="AR46" s="4"/>
      <c r="AS46" s="4"/>
      <c r="AT46" s="4">
        <f t="shared" si="16"/>
        <v>0</v>
      </c>
      <c r="AU46" s="4" t="s">
        <v>131</v>
      </c>
      <c r="AV46" s="4"/>
      <c r="AW46" s="4">
        <v>0.15</v>
      </c>
      <c r="AX46" s="4" t="s">
        <v>414</v>
      </c>
      <c r="AY46" s="4" t="s">
        <v>415</v>
      </c>
      <c r="AZ46" s="4"/>
      <c r="BA46" s="4"/>
      <c r="BB46" s="4">
        <v>1.45</v>
      </c>
      <c r="BC46" s="4">
        <f t="shared" si="17"/>
        <v>1.5999999999999999</v>
      </c>
      <c r="BD46" s="4">
        <f t="shared" si="14"/>
        <v>61.814374999999998</v>
      </c>
      <c r="BE46" s="13">
        <f t="shared" si="18"/>
        <v>24</v>
      </c>
      <c r="BF46" s="22">
        <f t="shared" si="19"/>
        <v>14</v>
      </c>
      <c r="BG46" s="23"/>
      <c r="BH46" s="23"/>
      <c r="BI46" s="23"/>
      <c r="BJ46" s="23"/>
    </row>
    <row r="47" spans="1:62" x14ac:dyDescent="0.25">
      <c r="A47" s="4" t="s">
        <v>363</v>
      </c>
      <c r="B47" s="4" t="s">
        <v>416</v>
      </c>
      <c r="C47" s="4" t="s">
        <v>417</v>
      </c>
      <c r="D47" s="4">
        <v>5.4859375000000004</v>
      </c>
      <c r="E47" s="5" t="s">
        <v>72</v>
      </c>
      <c r="F47" s="4">
        <v>0.5</v>
      </c>
      <c r="G47" s="4"/>
      <c r="H47" s="4">
        <v>0</v>
      </c>
      <c r="I47" s="4">
        <f t="shared" si="20"/>
        <v>0.5</v>
      </c>
      <c r="J47" s="4"/>
      <c r="K47" s="4"/>
      <c r="L47" s="4">
        <f t="shared" si="21"/>
        <v>0.5</v>
      </c>
      <c r="M47" s="4">
        <f t="shared" si="22"/>
        <v>5.9859375000000004</v>
      </c>
      <c r="N47" s="4">
        <v>3.72</v>
      </c>
      <c r="O47" s="4">
        <f t="shared" si="23"/>
        <v>52.32</v>
      </c>
      <c r="P47" s="4">
        <v>72.5</v>
      </c>
      <c r="Q47" s="4">
        <f t="shared" si="24"/>
        <v>3.625</v>
      </c>
      <c r="R47" s="4"/>
      <c r="S47" s="4">
        <v>0.375</v>
      </c>
      <c r="T47" s="4"/>
      <c r="U47" s="4"/>
      <c r="V47" s="4">
        <f t="shared" si="25"/>
        <v>4</v>
      </c>
      <c r="W47" s="4" t="s">
        <v>366</v>
      </c>
      <c r="X47" s="4">
        <v>0.1</v>
      </c>
      <c r="Y47" s="4"/>
      <c r="Z47" s="4"/>
      <c r="AA47" s="4"/>
      <c r="AB47" s="4"/>
      <c r="AC47" s="4">
        <f t="shared" si="15"/>
        <v>0.1</v>
      </c>
      <c r="AD47" s="4">
        <v>19</v>
      </c>
      <c r="AE47" s="4">
        <f t="shared" si="26"/>
        <v>1.9</v>
      </c>
      <c r="AF47" s="4"/>
      <c r="AG47" s="4">
        <f t="shared" si="27"/>
        <v>1.9</v>
      </c>
      <c r="AH47" s="4">
        <v>0.52</v>
      </c>
      <c r="AI47" s="4"/>
      <c r="AJ47" s="4"/>
      <c r="AK47" s="4" t="s">
        <v>77</v>
      </c>
      <c r="AL47" s="4">
        <v>0.5</v>
      </c>
      <c r="AM47" s="4">
        <f t="shared" si="28"/>
        <v>2.92</v>
      </c>
      <c r="AN47" s="4"/>
      <c r="AO47" s="4"/>
      <c r="AP47" s="4"/>
      <c r="AQ47" s="4"/>
      <c r="AR47" s="4"/>
      <c r="AS47" s="4"/>
      <c r="AT47" s="4">
        <f t="shared" si="16"/>
        <v>0</v>
      </c>
      <c r="AU47" s="4"/>
      <c r="AV47" s="4"/>
      <c r="AW47" s="4">
        <v>0</v>
      </c>
      <c r="AX47" s="4" t="s">
        <v>237</v>
      </c>
      <c r="AY47" s="4"/>
      <c r="AZ47" s="4"/>
      <c r="BA47" s="4"/>
      <c r="BB47" s="4">
        <v>0.5</v>
      </c>
      <c r="BC47" s="4">
        <f t="shared" si="17"/>
        <v>0.5</v>
      </c>
      <c r="BD47" s="4">
        <f t="shared" si="14"/>
        <v>65.825937499999995</v>
      </c>
      <c r="BE47" s="13">
        <f t="shared" si="18"/>
        <v>2</v>
      </c>
      <c r="BF47" s="22">
        <f t="shared" si="19"/>
        <v>4</v>
      </c>
      <c r="BG47" s="23"/>
      <c r="BH47" s="23"/>
      <c r="BI47" s="23"/>
      <c r="BJ47" s="23"/>
    </row>
    <row r="48" spans="1:62" x14ac:dyDescent="0.25">
      <c r="A48" s="4" t="s">
        <v>363</v>
      </c>
      <c r="B48" s="4" t="s">
        <v>418</v>
      </c>
      <c r="C48" s="4" t="s">
        <v>419</v>
      </c>
      <c r="D48" s="4">
        <v>5.6265625000000004</v>
      </c>
      <c r="E48" s="5" t="s">
        <v>72</v>
      </c>
      <c r="F48" s="4">
        <v>0.5</v>
      </c>
      <c r="G48" s="4"/>
      <c r="H48" s="4">
        <v>0</v>
      </c>
      <c r="I48" s="4">
        <f t="shared" si="20"/>
        <v>0.5</v>
      </c>
      <c r="J48" s="4"/>
      <c r="K48" s="4"/>
      <c r="L48" s="4">
        <f t="shared" si="21"/>
        <v>0.5</v>
      </c>
      <c r="M48" s="4">
        <f t="shared" si="22"/>
        <v>6.1265625000000004</v>
      </c>
      <c r="N48" s="4">
        <v>2.274</v>
      </c>
      <c r="O48" s="4">
        <f t="shared" si="23"/>
        <v>43.644000000000005</v>
      </c>
      <c r="P48" s="4">
        <v>62.5</v>
      </c>
      <c r="Q48" s="4">
        <f t="shared" si="24"/>
        <v>3.125</v>
      </c>
      <c r="R48" s="4"/>
      <c r="S48" s="4">
        <v>0.34499999999999997</v>
      </c>
      <c r="T48" s="4"/>
      <c r="U48" s="4"/>
      <c r="V48" s="4">
        <f t="shared" si="25"/>
        <v>3.4699999999999998</v>
      </c>
      <c r="W48" s="4" t="s">
        <v>366</v>
      </c>
      <c r="X48" s="4">
        <v>0.1</v>
      </c>
      <c r="Y48" s="4"/>
      <c r="Z48" s="4"/>
      <c r="AA48" s="4"/>
      <c r="AB48" s="4"/>
      <c r="AC48" s="4">
        <f t="shared" si="15"/>
        <v>0.1</v>
      </c>
      <c r="AD48" s="4">
        <v>19</v>
      </c>
      <c r="AE48" s="4">
        <f t="shared" si="26"/>
        <v>1.9</v>
      </c>
      <c r="AF48" s="4"/>
      <c r="AG48" s="4">
        <f t="shared" si="27"/>
        <v>1.9</v>
      </c>
      <c r="AH48" s="4">
        <v>1.34</v>
      </c>
      <c r="AI48" s="4"/>
      <c r="AJ48" s="4"/>
      <c r="AK48" s="4"/>
      <c r="AL48" s="4"/>
      <c r="AM48" s="4">
        <f t="shared" si="28"/>
        <v>3.24</v>
      </c>
      <c r="AN48" s="4"/>
      <c r="AO48" s="4"/>
      <c r="AP48" s="4"/>
      <c r="AQ48" s="4"/>
      <c r="AR48" s="4"/>
      <c r="AS48" s="4"/>
      <c r="AT48" s="4">
        <f t="shared" si="16"/>
        <v>0</v>
      </c>
      <c r="AU48" s="4"/>
      <c r="AV48" s="4"/>
      <c r="AW48" s="4">
        <v>0</v>
      </c>
      <c r="AX48" s="4"/>
      <c r="AY48" s="4" t="s">
        <v>91</v>
      </c>
      <c r="AZ48" s="4"/>
      <c r="BA48" s="4"/>
      <c r="BB48" s="4">
        <v>0.5</v>
      </c>
      <c r="BC48" s="4">
        <v>1</v>
      </c>
      <c r="BD48" s="4">
        <f t="shared" si="14"/>
        <v>57.580562500000006</v>
      </c>
      <c r="BE48" s="13">
        <f t="shared" si="18"/>
        <v>33</v>
      </c>
      <c r="BF48" s="22">
        <f t="shared" si="19"/>
        <v>29</v>
      </c>
      <c r="BG48" s="23"/>
      <c r="BH48" s="23"/>
      <c r="BI48" s="23"/>
      <c r="BJ48" s="23"/>
    </row>
    <row r="49" spans="1:62" x14ac:dyDescent="0.25">
      <c r="A49" s="4" t="s">
        <v>363</v>
      </c>
      <c r="B49" s="4" t="s">
        <v>420</v>
      </c>
      <c r="C49" s="4" t="s">
        <v>421</v>
      </c>
      <c r="D49" s="4">
        <v>5.4812500000000002</v>
      </c>
      <c r="E49" s="5" t="s">
        <v>72</v>
      </c>
      <c r="F49" s="4">
        <v>0.5</v>
      </c>
      <c r="G49" s="4"/>
      <c r="H49" s="4">
        <v>0</v>
      </c>
      <c r="I49" s="4">
        <f t="shared" si="20"/>
        <v>0.5</v>
      </c>
      <c r="J49" s="4"/>
      <c r="K49" s="4"/>
      <c r="L49" s="4">
        <f t="shared" si="21"/>
        <v>0.5</v>
      </c>
      <c r="M49" s="4">
        <f t="shared" si="22"/>
        <v>5.9812500000000002</v>
      </c>
      <c r="N49" s="4">
        <v>2.3330000000000002</v>
      </c>
      <c r="O49" s="4">
        <f t="shared" si="23"/>
        <v>43.997999999999998</v>
      </c>
      <c r="P49" s="4">
        <v>56</v>
      </c>
      <c r="Q49" s="4">
        <f t="shared" si="24"/>
        <v>2.8000000000000003</v>
      </c>
      <c r="R49" s="4"/>
      <c r="S49" s="4">
        <v>0.22500000000000001</v>
      </c>
      <c r="T49" s="4"/>
      <c r="U49" s="4"/>
      <c r="V49" s="4">
        <f t="shared" si="25"/>
        <v>3.0250000000000004</v>
      </c>
      <c r="W49" s="4" t="s">
        <v>366</v>
      </c>
      <c r="X49" s="4">
        <v>0.1</v>
      </c>
      <c r="Y49" s="4"/>
      <c r="Z49" s="4"/>
      <c r="AA49" s="4"/>
      <c r="AB49" s="4"/>
      <c r="AC49" s="4">
        <f t="shared" si="15"/>
        <v>0.1</v>
      </c>
      <c r="AD49" s="4">
        <v>20</v>
      </c>
      <c r="AE49" s="4">
        <f t="shared" si="26"/>
        <v>2</v>
      </c>
      <c r="AF49" s="4"/>
      <c r="AG49" s="4">
        <f t="shared" si="27"/>
        <v>2</v>
      </c>
      <c r="AH49" s="4">
        <v>0</v>
      </c>
      <c r="AI49" s="4"/>
      <c r="AJ49" s="4"/>
      <c r="AK49" s="4"/>
      <c r="AL49" s="4"/>
      <c r="AM49" s="4">
        <f t="shared" si="28"/>
        <v>2</v>
      </c>
      <c r="AN49" s="4"/>
      <c r="AO49" s="4"/>
      <c r="AP49" s="4"/>
      <c r="AQ49" s="4"/>
      <c r="AR49" s="4"/>
      <c r="AS49" s="4"/>
      <c r="AT49" s="4">
        <f t="shared" si="16"/>
        <v>0</v>
      </c>
      <c r="AU49" s="4"/>
      <c r="AV49" s="4"/>
      <c r="AW49" s="4">
        <v>0</v>
      </c>
      <c r="AX49" s="4"/>
      <c r="AY49" s="4"/>
      <c r="AZ49" s="4"/>
      <c r="BA49" s="4"/>
      <c r="BB49" s="4">
        <v>0</v>
      </c>
      <c r="BC49" s="4">
        <f t="shared" si="17"/>
        <v>0</v>
      </c>
      <c r="BD49" s="4">
        <f t="shared" si="14"/>
        <v>55.10425</v>
      </c>
      <c r="BE49" s="13">
        <f t="shared" si="18"/>
        <v>31</v>
      </c>
      <c r="BF49" s="22">
        <f t="shared" si="19"/>
        <v>39</v>
      </c>
      <c r="BG49" s="23"/>
      <c r="BH49" s="23"/>
      <c r="BI49" s="23"/>
      <c r="BJ49" s="23"/>
    </row>
    <row r="50" spans="1:62" x14ac:dyDescent="0.25">
      <c r="A50" s="4" t="s">
        <v>363</v>
      </c>
      <c r="B50" s="4" t="s">
        <v>422</v>
      </c>
      <c r="C50" s="4" t="s">
        <v>423</v>
      </c>
      <c r="D50" s="4">
        <v>5.4921875</v>
      </c>
      <c r="E50" s="5" t="s">
        <v>72</v>
      </c>
      <c r="F50" s="4">
        <v>0.5</v>
      </c>
      <c r="G50" s="4"/>
      <c r="H50" s="4">
        <v>0</v>
      </c>
      <c r="I50" s="4">
        <f t="shared" si="20"/>
        <v>0.5</v>
      </c>
      <c r="J50" s="4"/>
      <c r="K50" s="4"/>
      <c r="L50" s="4">
        <f t="shared" si="21"/>
        <v>0.5</v>
      </c>
      <c r="M50" s="4">
        <f t="shared" si="22"/>
        <v>5.9921875</v>
      </c>
      <c r="N50" s="4">
        <v>3.2109999999999999</v>
      </c>
      <c r="O50" s="4">
        <f t="shared" si="23"/>
        <v>49.265999999999998</v>
      </c>
      <c r="P50" s="4">
        <v>78</v>
      </c>
      <c r="Q50" s="4">
        <f t="shared" si="24"/>
        <v>3.9000000000000004</v>
      </c>
      <c r="R50" s="4"/>
      <c r="S50" s="4">
        <v>0.63</v>
      </c>
      <c r="T50" s="4"/>
      <c r="U50" s="4"/>
      <c r="V50" s="4">
        <f t="shared" si="25"/>
        <v>4.53</v>
      </c>
      <c r="W50" s="4" t="s">
        <v>366</v>
      </c>
      <c r="X50" s="4">
        <v>0.1</v>
      </c>
      <c r="Y50" s="4"/>
      <c r="Z50" s="4"/>
      <c r="AA50" s="4"/>
      <c r="AB50" s="4"/>
      <c r="AC50" s="4">
        <f t="shared" si="15"/>
        <v>0.1</v>
      </c>
      <c r="AD50" s="4">
        <v>20</v>
      </c>
      <c r="AE50" s="4">
        <f t="shared" si="26"/>
        <v>2</v>
      </c>
      <c r="AF50" s="4"/>
      <c r="AG50" s="4">
        <f t="shared" si="27"/>
        <v>2</v>
      </c>
      <c r="AH50" s="4">
        <v>0</v>
      </c>
      <c r="AI50" s="4"/>
      <c r="AJ50" s="4"/>
      <c r="AK50" s="4"/>
      <c r="AL50" s="4"/>
      <c r="AM50" s="4">
        <f t="shared" si="28"/>
        <v>2</v>
      </c>
      <c r="AN50" s="4"/>
      <c r="AO50" s="4"/>
      <c r="AP50" s="4"/>
      <c r="AQ50" s="4"/>
      <c r="AR50" s="4"/>
      <c r="AS50" s="4"/>
      <c r="AT50" s="4">
        <f t="shared" si="16"/>
        <v>0</v>
      </c>
      <c r="AU50" s="4"/>
      <c r="AV50" s="4"/>
      <c r="AW50" s="4">
        <v>0</v>
      </c>
      <c r="AX50" s="4"/>
      <c r="AY50" s="4"/>
      <c r="AZ50" s="4"/>
      <c r="BA50" s="4"/>
      <c r="BB50" s="4">
        <v>0</v>
      </c>
      <c r="BC50" s="4">
        <f t="shared" si="17"/>
        <v>0</v>
      </c>
      <c r="BD50" s="4">
        <f t="shared" si="14"/>
        <v>61.888187500000001</v>
      </c>
      <c r="BE50" s="13">
        <f t="shared" si="18"/>
        <v>8</v>
      </c>
      <c r="BF50" s="22">
        <f t="shared" si="19"/>
        <v>13</v>
      </c>
      <c r="BG50" s="23"/>
      <c r="BH50" s="23"/>
      <c r="BI50" s="23"/>
      <c r="BJ50" s="23"/>
    </row>
    <row r="51" spans="1:62" x14ac:dyDescent="0.25">
      <c r="A51" s="4" t="s">
        <v>363</v>
      </c>
      <c r="B51" s="4" t="s">
        <v>424</v>
      </c>
      <c r="C51" s="4" t="s">
        <v>425</v>
      </c>
      <c r="D51" s="4">
        <v>5.7359375000000004</v>
      </c>
      <c r="E51" s="5" t="s">
        <v>72</v>
      </c>
      <c r="F51" s="4">
        <v>0.5</v>
      </c>
      <c r="G51" s="4"/>
      <c r="H51" s="4">
        <v>0</v>
      </c>
      <c r="I51" s="4">
        <f t="shared" si="20"/>
        <v>0.5</v>
      </c>
      <c r="J51" s="4"/>
      <c r="K51" s="4"/>
      <c r="L51" s="4">
        <f t="shared" si="21"/>
        <v>0.5</v>
      </c>
      <c r="M51" s="4">
        <f t="shared" si="22"/>
        <v>6.2359375000000004</v>
      </c>
      <c r="N51" s="4">
        <v>3.2170000000000001</v>
      </c>
      <c r="O51" s="4">
        <f t="shared" si="23"/>
        <v>49.302</v>
      </c>
      <c r="P51" s="4">
        <v>81.5</v>
      </c>
      <c r="Q51" s="4">
        <f t="shared" si="24"/>
        <v>4.0749999999999993</v>
      </c>
      <c r="R51" s="4"/>
      <c r="S51" s="4">
        <v>0.24</v>
      </c>
      <c r="T51" s="4"/>
      <c r="U51" s="4"/>
      <c r="V51" s="4">
        <f t="shared" si="25"/>
        <v>4.3149999999999995</v>
      </c>
      <c r="W51" s="4" t="s">
        <v>366</v>
      </c>
      <c r="X51" s="4">
        <v>0.1</v>
      </c>
      <c r="Y51" s="4"/>
      <c r="Z51" s="4"/>
      <c r="AA51" s="4"/>
      <c r="AB51" s="4"/>
      <c r="AC51" s="4">
        <f t="shared" si="15"/>
        <v>0.1</v>
      </c>
      <c r="AD51" s="4">
        <v>20</v>
      </c>
      <c r="AE51" s="4">
        <f t="shared" si="26"/>
        <v>2</v>
      </c>
      <c r="AF51" s="4"/>
      <c r="AG51" s="4">
        <f t="shared" si="27"/>
        <v>2</v>
      </c>
      <c r="AH51" s="4">
        <v>0</v>
      </c>
      <c r="AI51" s="4"/>
      <c r="AJ51" s="4"/>
      <c r="AK51" s="4" t="s">
        <v>77</v>
      </c>
      <c r="AL51" s="4">
        <v>0.5</v>
      </c>
      <c r="AM51" s="4">
        <f t="shared" si="28"/>
        <v>2.5</v>
      </c>
      <c r="AN51" s="4" t="s">
        <v>121</v>
      </c>
      <c r="AO51" s="4">
        <v>0.6</v>
      </c>
      <c r="AP51" s="4"/>
      <c r="AQ51" s="4"/>
      <c r="AR51" s="4"/>
      <c r="AS51" s="4"/>
      <c r="AT51" s="4">
        <f t="shared" si="16"/>
        <v>0.6</v>
      </c>
      <c r="AU51" s="4"/>
      <c r="AV51" s="4"/>
      <c r="AW51" s="4">
        <v>0</v>
      </c>
      <c r="AX51" s="4"/>
      <c r="AY51" s="4"/>
      <c r="AZ51" s="4"/>
      <c r="BA51" s="4"/>
      <c r="BB51" s="4">
        <v>0</v>
      </c>
      <c r="BC51" s="4">
        <f t="shared" si="17"/>
        <v>0.6</v>
      </c>
      <c r="BD51" s="4">
        <f t="shared" si="14"/>
        <v>63.052937499999999</v>
      </c>
      <c r="BE51" s="13">
        <f t="shared" si="18"/>
        <v>7</v>
      </c>
      <c r="BF51" s="22">
        <f t="shared" si="19"/>
        <v>10</v>
      </c>
      <c r="BG51" s="23"/>
      <c r="BH51" s="23"/>
      <c r="BI51" s="23"/>
      <c r="BJ51" s="23"/>
    </row>
    <row r="52" spans="1:62" x14ac:dyDescent="0.25">
      <c r="A52" s="4" t="s">
        <v>363</v>
      </c>
      <c r="B52" s="4" t="s">
        <v>426</v>
      </c>
      <c r="C52" s="4" t="s">
        <v>427</v>
      </c>
      <c r="D52" s="4">
        <v>5.3093750000000002</v>
      </c>
      <c r="E52" s="5" t="s">
        <v>72</v>
      </c>
      <c r="F52" s="4">
        <v>0.5</v>
      </c>
      <c r="G52" s="4"/>
      <c r="H52" s="4">
        <v>0</v>
      </c>
      <c r="I52" s="4">
        <f t="shared" si="20"/>
        <v>0.5</v>
      </c>
      <c r="J52" s="4"/>
      <c r="K52" s="4"/>
      <c r="L52" s="4">
        <f t="shared" si="21"/>
        <v>0.5</v>
      </c>
      <c r="M52" s="4">
        <f t="shared" si="22"/>
        <v>5.8093750000000002</v>
      </c>
      <c r="N52" s="4">
        <v>2.0470000000000002</v>
      </c>
      <c r="O52" s="4">
        <f t="shared" si="23"/>
        <v>42.281999999999996</v>
      </c>
      <c r="P52" s="4">
        <v>62.5</v>
      </c>
      <c r="Q52" s="4">
        <f t="shared" si="24"/>
        <v>3.125</v>
      </c>
      <c r="R52" s="4"/>
      <c r="S52" s="4">
        <v>0.18</v>
      </c>
      <c r="T52" s="4"/>
      <c r="U52" s="4"/>
      <c r="V52" s="4">
        <f t="shared" si="25"/>
        <v>3.3050000000000002</v>
      </c>
      <c r="W52" s="4" t="s">
        <v>366</v>
      </c>
      <c r="X52" s="4">
        <v>0.1</v>
      </c>
      <c r="Y52" s="4"/>
      <c r="Z52" s="4"/>
      <c r="AA52" s="4"/>
      <c r="AB52" s="4"/>
      <c r="AC52" s="4">
        <f t="shared" si="15"/>
        <v>0.1</v>
      </c>
      <c r="AD52" s="4">
        <v>20</v>
      </c>
      <c r="AE52" s="4">
        <f t="shared" si="26"/>
        <v>2</v>
      </c>
      <c r="AF52" s="4"/>
      <c r="AG52" s="4">
        <f t="shared" si="27"/>
        <v>2</v>
      </c>
      <c r="AH52" s="4">
        <v>0</v>
      </c>
      <c r="AI52" s="4"/>
      <c r="AJ52" s="4"/>
      <c r="AK52" s="4"/>
      <c r="AL52" s="4"/>
      <c r="AM52" s="4">
        <f t="shared" si="28"/>
        <v>2</v>
      </c>
      <c r="AN52" s="4"/>
      <c r="AO52" s="4"/>
      <c r="AP52" s="4"/>
      <c r="AQ52" s="4"/>
      <c r="AR52" s="4"/>
      <c r="AS52" s="4"/>
      <c r="AT52" s="4">
        <f t="shared" si="16"/>
        <v>0</v>
      </c>
      <c r="AU52" s="4"/>
      <c r="AV52" s="4"/>
      <c r="AW52" s="4">
        <v>0</v>
      </c>
      <c r="AX52" s="4"/>
      <c r="AY52" s="4"/>
      <c r="AZ52" s="4"/>
      <c r="BA52" s="4"/>
      <c r="BB52" s="4">
        <v>0</v>
      </c>
      <c r="BC52" s="4">
        <f t="shared" si="17"/>
        <v>0</v>
      </c>
      <c r="BD52" s="4">
        <f t="shared" si="14"/>
        <v>53.496375</v>
      </c>
      <c r="BE52" s="13">
        <f t="shared" si="18"/>
        <v>43</v>
      </c>
      <c r="BF52" s="22">
        <f t="shared" si="19"/>
        <v>42</v>
      </c>
      <c r="BG52" s="23"/>
      <c r="BH52" s="23"/>
      <c r="BI52" s="23"/>
      <c r="BJ52" s="23"/>
    </row>
    <row r="53" spans="1:62" x14ac:dyDescent="0.25">
      <c r="A53" s="4" t="s">
        <v>363</v>
      </c>
      <c r="B53" s="4" t="s">
        <v>428</v>
      </c>
      <c r="C53" s="4" t="s">
        <v>429</v>
      </c>
      <c r="D53" s="4">
        <v>5.3328125000000002</v>
      </c>
      <c r="E53" s="5" t="s">
        <v>72</v>
      </c>
      <c r="F53" s="4">
        <v>0.5</v>
      </c>
      <c r="G53" s="4"/>
      <c r="H53" s="4">
        <v>0</v>
      </c>
      <c r="I53" s="4">
        <f t="shared" si="20"/>
        <v>0.5</v>
      </c>
      <c r="J53" s="4"/>
      <c r="K53" s="4"/>
      <c r="L53" s="4">
        <f t="shared" si="21"/>
        <v>0.5</v>
      </c>
      <c r="M53" s="4">
        <f t="shared" si="22"/>
        <v>5.8328125000000002</v>
      </c>
      <c r="N53" s="4">
        <v>2.6070000000000002</v>
      </c>
      <c r="O53" s="4">
        <f t="shared" si="23"/>
        <v>45.641999999999996</v>
      </c>
      <c r="P53" s="4">
        <v>74</v>
      </c>
      <c r="Q53" s="4">
        <f t="shared" si="24"/>
        <v>3.7</v>
      </c>
      <c r="R53" s="4"/>
      <c r="S53" s="4">
        <v>0.54</v>
      </c>
      <c r="T53" s="4"/>
      <c r="U53" s="4"/>
      <c r="V53" s="4">
        <f t="shared" si="25"/>
        <v>4.24</v>
      </c>
      <c r="W53" s="4" t="s">
        <v>366</v>
      </c>
      <c r="X53" s="4">
        <v>0.1</v>
      </c>
      <c r="Y53" s="4"/>
      <c r="Z53" s="4"/>
      <c r="AA53" s="4"/>
      <c r="AB53" s="4"/>
      <c r="AC53" s="4">
        <f t="shared" si="15"/>
        <v>0.1</v>
      </c>
      <c r="AD53" s="4">
        <v>20</v>
      </c>
      <c r="AE53" s="4">
        <f t="shared" si="26"/>
        <v>2</v>
      </c>
      <c r="AF53" s="4"/>
      <c r="AG53" s="4">
        <f t="shared" si="27"/>
        <v>2</v>
      </c>
      <c r="AH53" s="4">
        <v>0.18</v>
      </c>
      <c r="AI53" s="4"/>
      <c r="AJ53" s="4"/>
      <c r="AK53" s="5" t="s">
        <v>77</v>
      </c>
      <c r="AL53" s="4">
        <v>0.5</v>
      </c>
      <c r="AM53" s="4">
        <f t="shared" si="28"/>
        <v>2.68</v>
      </c>
      <c r="AN53" s="4"/>
      <c r="AO53" s="4"/>
      <c r="AP53" s="4"/>
      <c r="AQ53" s="4"/>
      <c r="AR53" s="4"/>
      <c r="AS53" s="4"/>
      <c r="AT53" s="4">
        <f t="shared" si="16"/>
        <v>0</v>
      </c>
      <c r="AU53" s="4"/>
      <c r="AV53" s="4"/>
      <c r="AW53" s="4">
        <v>0</v>
      </c>
      <c r="AX53" s="4"/>
      <c r="AY53" s="4"/>
      <c r="AZ53" s="4"/>
      <c r="BA53" s="4"/>
      <c r="BB53" s="4">
        <v>0</v>
      </c>
      <c r="BC53" s="4">
        <f t="shared" si="17"/>
        <v>0</v>
      </c>
      <c r="BD53" s="4">
        <f t="shared" si="14"/>
        <v>58.494812500000002</v>
      </c>
      <c r="BE53" s="13">
        <f t="shared" si="18"/>
        <v>22</v>
      </c>
      <c r="BF53" s="22">
        <f t="shared" si="19"/>
        <v>24</v>
      </c>
      <c r="BG53" s="23"/>
      <c r="BH53" s="23"/>
      <c r="BI53" s="23"/>
      <c r="BJ53" s="23"/>
    </row>
    <row r="54" spans="1:62" x14ac:dyDescent="0.25">
      <c r="A54" s="4" t="s">
        <v>363</v>
      </c>
      <c r="B54" s="4" t="s">
        <v>430</v>
      </c>
      <c r="C54" s="28" t="s">
        <v>431</v>
      </c>
      <c r="D54" s="4">
        <v>0</v>
      </c>
      <c r="E54" s="5" t="s">
        <v>72</v>
      </c>
      <c r="F54" s="4">
        <v>0.5</v>
      </c>
      <c r="G54" s="4"/>
      <c r="H54" s="4">
        <v>0</v>
      </c>
      <c r="I54" s="4">
        <f t="shared" si="20"/>
        <v>0.5</v>
      </c>
      <c r="J54" s="4"/>
      <c r="K54" s="4"/>
      <c r="L54" s="4">
        <f t="shared" si="21"/>
        <v>0.5</v>
      </c>
      <c r="M54" s="4">
        <f t="shared" si="22"/>
        <v>0.5</v>
      </c>
      <c r="N54" s="4">
        <v>0.56100000000000005</v>
      </c>
      <c r="O54" s="4">
        <f t="shared" si="23"/>
        <v>33.366</v>
      </c>
      <c r="P54" s="4">
        <v>60</v>
      </c>
      <c r="Q54" s="4">
        <f t="shared" si="24"/>
        <v>3</v>
      </c>
      <c r="R54" s="4"/>
      <c r="S54" s="4">
        <v>7.4999999999999997E-2</v>
      </c>
      <c r="T54" s="4"/>
      <c r="U54" s="4"/>
      <c r="V54" s="4">
        <f t="shared" si="25"/>
        <v>3.0750000000000002</v>
      </c>
      <c r="W54" s="4" t="s">
        <v>366</v>
      </c>
      <c r="X54" s="4">
        <v>0.1</v>
      </c>
      <c r="Y54" s="4"/>
      <c r="Z54" s="4"/>
      <c r="AA54" s="4"/>
      <c r="AB54" s="4"/>
      <c r="AC54" s="4">
        <f t="shared" si="15"/>
        <v>0.1</v>
      </c>
      <c r="AD54" s="4">
        <v>0</v>
      </c>
      <c r="AE54" s="4">
        <f t="shared" si="26"/>
        <v>0</v>
      </c>
      <c r="AF54" s="4"/>
      <c r="AG54" s="4">
        <f t="shared" si="27"/>
        <v>0</v>
      </c>
      <c r="AH54" s="4">
        <v>0</v>
      </c>
      <c r="AI54" s="4"/>
      <c r="AJ54" s="4"/>
      <c r="AK54" s="4"/>
      <c r="AL54" s="4"/>
      <c r="AM54" s="4">
        <f t="shared" si="28"/>
        <v>0</v>
      </c>
      <c r="AN54" s="4"/>
      <c r="AO54" s="4"/>
      <c r="AP54" s="4"/>
      <c r="AQ54" s="4"/>
      <c r="AR54" s="4"/>
      <c r="AS54" s="4"/>
      <c r="AT54" s="4">
        <f t="shared" si="16"/>
        <v>0</v>
      </c>
      <c r="AU54" s="4"/>
      <c r="AV54" s="4"/>
      <c r="AW54" s="4">
        <v>0</v>
      </c>
      <c r="AX54" s="4"/>
      <c r="AY54" s="4"/>
      <c r="AZ54" s="4"/>
      <c r="BA54" s="4"/>
      <c r="BB54" s="4">
        <v>0</v>
      </c>
      <c r="BC54" s="4">
        <f t="shared" si="17"/>
        <v>0</v>
      </c>
      <c r="BD54" s="4">
        <f t="shared" si="14"/>
        <v>37.041000000000004</v>
      </c>
      <c r="BE54" s="13">
        <f t="shared" si="18"/>
        <v>49</v>
      </c>
      <c r="BF54" s="22">
        <f t="shared" si="19"/>
        <v>50</v>
      </c>
      <c r="BG54" s="23"/>
      <c r="BH54" s="23"/>
      <c r="BI54" s="23"/>
      <c r="BJ54" s="23"/>
    </row>
  </sheetData>
  <sheetProtection formatCells="0" insertHyperlinks="0" autoFilter="0"/>
  <autoFilter ref="A4:BF54" xr:uid="{00000000-0009-0000-0000-000001000000}"/>
  <mergeCells count="72">
    <mergeCell ref="BE1:BE4"/>
    <mergeCell ref="BF1:BF4"/>
    <mergeCell ref="BA3:BA4"/>
    <mergeCell ref="AX3:AY3"/>
    <mergeCell ref="BB3:BB4"/>
    <mergeCell ref="BC1:BC4"/>
    <mergeCell ref="BD1:BD4"/>
    <mergeCell ref="AM1:AM4"/>
    <mergeCell ref="AN3:AN4"/>
    <mergeCell ref="AO3:AO4"/>
    <mergeCell ref="AN1:BB1"/>
    <mergeCell ref="AN2:AS2"/>
    <mergeCell ref="AU2:AW2"/>
    <mergeCell ref="AX2:BB2"/>
    <mergeCell ref="AP3:AP4"/>
    <mergeCell ref="AQ3:AQ4"/>
    <mergeCell ref="AR3:AR4"/>
    <mergeCell ref="AS3:AS4"/>
    <mergeCell ref="AT2:AT4"/>
    <mergeCell ref="AU3:AU4"/>
    <mergeCell ref="AV3:AV4"/>
    <mergeCell ref="AW3:AW4"/>
    <mergeCell ref="AZ3:AZ4"/>
    <mergeCell ref="AH3:AH4"/>
    <mergeCell ref="AI3:AI4"/>
    <mergeCell ref="AJ3:AJ4"/>
    <mergeCell ref="AK3:AK4"/>
    <mergeCell ref="AL3:AL4"/>
    <mergeCell ref="W2:W4"/>
    <mergeCell ref="X2:X4"/>
    <mergeCell ref="Y2:Y4"/>
    <mergeCell ref="AF3:AF4"/>
    <mergeCell ref="AG3:AG4"/>
    <mergeCell ref="R3:R4"/>
    <mergeCell ref="S3:S4"/>
    <mergeCell ref="T3:T4"/>
    <mergeCell ref="U3:U4"/>
    <mergeCell ref="V1:V4"/>
    <mergeCell ref="A1:A4"/>
    <mergeCell ref="B1:B4"/>
    <mergeCell ref="C1:C4"/>
    <mergeCell ref="D2:D4"/>
    <mergeCell ref="E3:E4"/>
    <mergeCell ref="K3:K4"/>
    <mergeCell ref="L3:L4"/>
    <mergeCell ref="M1:M4"/>
    <mergeCell ref="N2:N4"/>
    <mergeCell ref="O2:O4"/>
    <mergeCell ref="E2:L2"/>
    <mergeCell ref="D1:L1"/>
    <mergeCell ref="N1:O1"/>
    <mergeCell ref="F3:F4"/>
    <mergeCell ref="G3:G4"/>
    <mergeCell ref="H3:H4"/>
    <mergeCell ref="I3:I4"/>
    <mergeCell ref="J3:J4"/>
    <mergeCell ref="P2:Q2"/>
    <mergeCell ref="R2:U2"/>
    <mergeCell ref="AD2:AG2"/>
    <mergeCell ref="AH2:AJ2"/>
    <mergeCell ref="AK2:AL2"/>
    <mergeCell ref="Z2:Z4"/>
    <mergeCell ref="AA2:AA4"/>
    <mergeCell ref="AB2:AB4"/>
    <mergeCell ref="AC1:AC4"/>
    <mergeCell ref="AD3:AD4"/>
    <mergeCell ref="AE3:AE4"/>
    <mergeCell ref="P1:U1"/>
    <mergeCell ref="W1:AB1"/>
    <mergeCell ref="AD1:AL1"/>
    <mergeCell ref="P3:P4"/>
    <mergeCell ref="Q3:Q4"/>
  </mergeCells>
  <phoneticPr fontId="7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H105"/>
  <sheetViews>
    <sheetView zoomScale="80" zoomScaleNormal="80" workbookViewId="0">
      <pane xSplit="3" ySplit="4" topLeftCell="D54" activePane="bottomRight" state="frozen"/>
      <selection pane="topRight"/>
      <selection pane="bottomLeft"/>
      <selection pane="bottomRight" activeCell="M5" sqref="M5:M104"/>
    </sheetView>
  </sheetViews>
  <sheetFormatPr defaultColWidth="10" defaultRowHeight="12" x14ac:dyDescent="0.25"/>
  <cols>
    <col min="1" max="1" width="14.19921875" style="2" customWidth="1"/>
    <col min="2" max="2" width="6.59765625" style="2" customWidth="1"/>
    <col min="3" max="3" width="12.59765625" style="2" customWidth="1"/>
    <col min="4" max="4" width="19.69921875" style="2" customWidth="1"/>
    <col min="5" max="5" width="12.59765625" style="2" customWidth="1"/>
    <col min="6" max="6" width="16.59765625" style="2" customWidth="1"/>
    <col min="7" max="7" width="20.59765625" style="2" customWidth="1"/>
    <col min="8" max="8" width="12.59765625" style="2" customWidth="1"/>
    <col min="9" max="10" width="21.69921875" style="2" customWidth="1"/>
    <col min="11" max="11" width="12.59765625" style="2" customWidth="1"/>
    <col min="12" max="12" width="21.69921875" style="2" customWidth="1"/>
    <col min="13" max="13" width="11.5" style="2" customWidth="1"/>
    <col min="14" max="14" width="12.59765625" style="2" customWidth="1"/>
    <col min="15" max="15" width="30.59765625" style="2" customWidth="1"/>
    <col min="16" max="16" width="12.59765625" style="2" customWidth="1"/>
    <col min="17" max="17" width="13.69921875" style="2" customWidth="1"/>
    <col min="18" max="18" width="10.59765625" style="2" customWidth="1"/>
    <col min="19" max="19" width="8.69921875" style="2" customWidth="1"/>
    <col min="20" max="20" width="37.09765625" style="2" customWidth="1"/>
    <col min="21" max="21" width="27.69921875" style="2" customWidth="1"/>
    <col min="22" max="22" width="6" style="2" customWidth="1"/>
    <col min="23" max="23" width="33.19921875" style="2" customWidth="1"/>
    <col min="24" max="24" width="12.59765625" style="2" customWidth="1"/>
    <col min="25" max="25" width="16.59765625" style="2" customWidth="1"/>
    <col min="26" max="26" width="13.69921875" style="2" customWidth="1"/>
    <col min="27" max="27" width="14.59765625" style="2" customWidth="1"/>
    <col min="28" max="28" width="25.69921875" style="2" customWidth="1"/>
    <col min="29" max="29" width="5.09765625" style="2" customWidth="1"/>
    <col min="30" max="30" width="22.796875" style="2" customWidth="1"/>
    <col min="31" max="31" width="14.59765625" style="2" customWidth="1"/>
    <col min="32" max="32" width="10.59765625" style="2" customWidth="1"/>
    <col min="33" max="33" width="14.59765625" style="2" customWidth="1"/>
    <col min="34" max="34" width="23.09765625" style="2" customWidth="1"/>
    <col min="35" max="35" width="14" style="2" customWidth="1"/>
    <col min="36" max="36" width="14.59765625" style="2" customWidth="1"/>
    <col min="37" max="37" width="51.59765625" style="2" customWidth="1"/>
    <col min="38" max="38" width="14.59765625" style="2" customWidth="1"/>
    <col min="39" max="39" width="6.8984375" style="2" customWidth="1"/>
    <col min="40" max="40" width="71.09765625" style="2" customWidth="1"/>
    <col min="41" max="41" width="10.59765625" style="2" customWidth="1"/>
    <col min="42" max="42" width="32.19921875" style="2" customWidth="1"/>
    <col min="43" max="43" width="14.59765625" style="2" customWidth="1"/>
    <col min="44" max="44" width="16.59765625" style="2" customWidth="1"/>
    <col min="45" max="45" width="22.59765625" style="2" customWidth="1"/>
    <col min="46" max="46" width="14.59765625" style="2" customWidth="1"/>
    <col min="47" max="47" width="27.296875" style="2" customWidth="1"/>
    <col min="48" max="48" width="18.59765625" style="2" customWidth="1"/>
    <col min="49" max="49" width="14.59765625" style="2" customWidth="1"/>
    <col min="50" max="50" width="66.69921875" style="2" customWidth="1"/>
    <col min="51" max="51" width="73.3984375" style="2" customWidth="1"/>
    <col min="52" max="52" width="42.09765625" style="2" customWidth="1"/>
    <col min="53" max="53" width="16.59765625" style="2" customWidth="1"/>
    <col min="54" max="54" width="14.59765625" style="2" customWidth="1"/>
    <col min="55" max="55" width="6" style="2" customWidth="1"/>
    <col min="56" max="56" width="10.59765625" style="2" customWidth="1"/>
    <col min="57" max="57" width="8.69921875" style="2" customWidth="1"/>
    <col min="58" max="58" width="10.59765625" style="2" customWidth="1"/>
    <col min="59" max="60" width="8.796875" style="2"/>
    <col min="61" max="16384" width="10" style="2"/>
  </cols>
  <sheetData>
    <row r="1" spans="1:60" s="1" customFormat="1" x14ac:dyDescent="0.25">
      <c r="A1" s="74" t="s">
        <v>0</v>
      </c>
      <c r="B1" s="74" t="s">
        <v>1</v>
      </c>
      <c r="C1" s="74" t="s">
        <v>2</v>
      </c>
      <c r="D1" s="67" t="s">
        <v>3</v>
      </c>
      <c r="E1" s="67"/>
      <c r="F1" s="67"/>
      <c r="G1" s="67"/>
      <c r="H1" s="67"/>
      <c r="I1" s="67"/>
      <c r="J1" s="67"/>
      <c r="K1" s="67"/>
      <c r="L1" s="67"/>
      <c r="M1" s="67" t="s">
        <v>4</v>
      </c>
      <c r="N1" s="68" t="s">
        <v>5</v>
      </c>
      <c r="O1" s="68"/>
      <c r="P1" s="56" t="s">
        <v>6</v>
      </c>
      <c r="Q1" s="57"/>
      <c r="R1" s="58"/>
      <c r="S1" s="58"/>
      <c r="T1" s="58"/>
      <c r="U1" s="59"/>
      <c r="V1" s="78" t="s">
        <v>4</v>
      </c>
      <c r="W1" s="52" t="s">
        <v>7</v>
      </c>
      <c r="X1" s="52"/>
      <c r="Y1" s="52"/>
      <c r="Z1" s="52"/>
      <c r="AA1" s="52"/>
      <c r="AB1" s="52"/>
      <c r="AC1" s="52" t="s">
        <v>4</v>
      </c>
      <c r="AD1" s="60" t="s">
        <v>8</v>
      </c>
      <c r="AE1" s="60"/>
      <c r="AF1" s="60"/>
      <c r="AG1" s="60"/>
      <c r="AH1" s="60"/>
      <c r="AI1" s="60"/>
      <c r="AJ1" s="60"/>
      <c r="AK1" s="60"/>
      <c r="AL1" s="60"/>
      <c r="AM1" s="60" t="s">
        <v>4</v>
      </c>
      <c r="AN1" s="84" t="s">
        <v>9</v>
      </c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7"/>
      <c r="BC1" s="101" t="s">
        <v>4</v>
      </c>
      <c r="BD1" s="102" t="s">
        <v>10</v>
      </c>
      <c r="BE1" s="93" t="s">
        <v>11</v>
      </c>
      <c r="BF1" s="96" t="s">
        <v>12</v>
      </c>
    </row>
    <row r="2" spans="1:60" s="1" customFormat="1" x14ac:dyDescent="0.25">
      <c r="A2" s="74"/>
      <c r="B2" s="74"/>
      <c r="C2" s="74"/>
      <c r="D2" s="67" t="s">
        <v>13</v>
      </c>
      <c r="E2" s="67" t="s">
        <v>14</v>
      </c>
      <c r="F2" s="69"/>
      <c r="G2" s="69"/>
      <c r="H2" s="69"/>
      <c r="I2" s="69"/>
      <c r="J2" s="69"/>
      <c r="K2" s="70"/>
      <c r="L2" s="71"/>
      <c r="M2" s="53"/>
      <c r="N2" s="68" t="s">
        <v>15</v>
      </c>
      <c r="O2" s="68" t="s">
        <v>16</v>
      </c>
      <c r="P2" s="42" t="s">
        <v>17</v>
      </c>
      <c r="Q2" s="43"/>
      <c r="R2" s="44" t="s">
        <v>18</v>
      </c>
      <c r="S2" s="44"/>
      <c r="T2" s="44"/>
      <c r="U2" s="45"/>
      <c r="V2" s="53"/>
      <c r="W2" s="52" t="s">
        <v>19</v>
      </c>
      <c r="X2" s="52" t="s">
        <v>20</v>
      </c>
      <c r="Y2" s="52" t="s">
        <v>21</v>
      </c>
      <c r="Z2" s="49" t="s">
        <v>22</v>
      </c>
      <c r="AA2" s="49" t="s">
        <v>23</v>
      </c>
      <c r="AB2" s="52" t="s">
        <v>24</v>
      </c>
      <c r="AC2" s="53"/>
      <c r="AD2" s="46" t="s">
        <v>25</v>
      </c>
      <c r="AE2" s="47"/>
      <c r="AF2" s="47"/>
      <c r="AG2" s="48"/>
      <c r="AH2" s="47" t="s">
        <v>26</v>
      </c>
      <c r="AI2" s="47"/>
      <c r="AJ2" s="48"/>
      <c r="AK2" s="47" t="s">
        <v>27</v>
      </c>
      <c r="AL2" s="48"/>
      <c r="AM2" s="54"/>
      <c r="AN2" s="88" t="s">
        <v>28</v>
      </c>
      <c r="AO2" s="89"/>
      <c r="AP2" s="89"/>
      <c r="AQ2" s="89"/>
      <c r="AR2" s="89"/>
      <c r="AS2" s="89"/>
      <c r="AT2" s="81" t="s">
        <v>29</v>
      </c>
      <c r="AU2" s="89" t="s">
        <v>30</v>
      </c>
      <c r="AV2" s="89"/>
      <c r="AW2" s="91"/>
      <c r="AX2" s="89" t="s">
        <v>31</v>
      </c>
      <c r="AY2" s="89"/>
      <c r="AZ2" s="89"/>
      <c r="BA2" s="89"/>
      <c r="BB2" s="91"/>
      <c r="BC2" s="53"/>
      <c r="BD2" s="103"/>
      <c r="BE2" s="94"/>
      <c r="BF2" s="97"/>
    </row>
    <row r="3" spans="1:60" s="1" customFormat="1" x14ac:dyDescent="0.25">
      <c r="A3" s="74"/>
      <c r="B3" s="74"/>
      <c r="C3" s="74"/>
      <c r="D3" s="67"/>
      <c r="E3" s="75" t="s">
        <v>32</v>
      </c>
      <c r="F3" s="72" t="s">
        <v>33</v>
      </c>
      <c r="G3" s="63" t="s">
        <v>34</v>
      </c>
      <c r="H3" s="63" t="s">
        <v>35</v>
      </c>
      <c r="I3" s="63" t="s">
        <v>36</v>
      </c>
      <c r="J3" s="63" t="s">
        <v>37</v>
      </c>
      <c r="K3" s="63" t="s">
        <v>38</v>
      </c>
      <c r="L3" s="65" t="s">
        <v>39</v>
      </c>
      <c r="M3" s="53"/>
      <c r="N3" s="68"/>
      <c r="O3" s="68"/>
      <c r="P3" s="61" t="s">
        <v>17</v>
      </c>
      <c r="Q3" s="61" t="s">
        <v>40</v>
      </c>
      <c r="R3" s="43" t="s">
        <v>41</v>
      </c>
      <c r="S3" s="77" t="s">
        <v>42</v>
      </c>
      <c r="T3" s="77" t="s">
        <v>43</v>
      </c>
      <c r="U3" s="77" t="s">
        <v>44</v>
      </c>
      <c r="V3" s="79"/>
      <c r="W3" s="52"/>
      <c r="X3" s="52"/>
      <c r="Y3" s="52"/>
      <c r="Z3" s="50"/>
      <c r="AA3" s="50"/>
      <c r="AB3" s="52"/>
      <c r="AC3" s="54"/>
      <c r="AD3" s="55" t="s">
        <v>45</v>
      </c>
      <c r="AE3" s="55" t="s">
        <v>46</v>
      </c>
      <c r="AF3" s="55" t="s">
        <v>47</v>
      </c>
      <c r="AG3" s="55" t="s">
        <v>48</v>
      </c>
      <c r="AH3" s="55" t="s">
        <v>49</v>
      </c>
      <c r="AI3" s="55" t="s">
        <v>50</v>
      </c>
      <c r="AJ3" s="55" t="s">
        <v>51</v>
      </c>
      <c r="AK3" s="55" t="s">
        <v>52</v>
      </c>
      <c r="AL3" s="55" t="s">
        <v>53</v>
      </c>
      <c r="AM3" s="80"/>
      <c r="AN3" s="81" t="s">
        <v>54</v>
      </c>
      <c r="AO3" s="82" t="s">
        <v>55</v>
      </c>
      <c r="AP3" s="81" t="s">
        <v>56</v>
      </c>
      <c r="AQ3" s="81" t="s">
        <v>57</v>
      </c>
      <c r="AR3" s="81" t="s">
        <v>58</v>
      </c>
      <c r="AS3" s="88" t="s">
        <v>59</v>
      </c>
      <c r="AT3" s="81"/>
      <c r="AU3" s="81" t="s">
        <v>60</v>
      </c>
      <c r="AV3" s="81" t="s">
        <v>61</v>
      </c>
      <c r="AW3" s="81" t="s">
        <v>62</v>
      </c>
      <c r="AX3" s="98" t="s">
        <v>63</v>
      </c>
      <c r="AY3" s="98"/>
      <c r="AZ3" s="81" t="s">
        <v>64</v>
      </c>
      <c r="BA3" s="81" t="s">
        <v>65</v>
      </c>
      <c r="BB3" s="99" t="s">
        <v>66</v>
      </c>
      <c r="BC3" s="53"/>
      <c r="BD3" s="103"/>
      <c r="BE3" s="94"/>
      <c r="BF3" s="97"/>
    </row>
    <row r="4" spans="1:60" s="1" customFormat="1" ht="17.25" customHeight="1" x14ac:dyDescent="0.25">
      <c r="A4" s="74"/>
      <c r="B4" s="74"/>
      <c r="C4" s="74"/>
      <c r="D4" s="53"/>
      <c r="E4" s="76"/>
      <c r="F4" s="73"/>
      <c r="G4" s="64"/>
      <c r="H4" s="64"/>
      <c r="I4" s="64"/>
      <c r="J4" s="64"/>
      <c r="K4" s="64"/>
      <c r="L4" s="66"/>
      <c r="M4" s="53"/>
      <c r="N4" s="53"/>
      <c r="O4" s="53"/>
      <c r="P4" s="62"/>
      <c r="Q4" s="62"/>
      <c r="R4" s="43"/>
      <c r="S4" s="77"/>
      <c r="T4" s="77"/>
      <c r="U4" s="77"/>
      <c r="V4" s="79"/>
      <c r="W4" s="53"/>
      <c r="X4" s="53"/>
      <c r="Y4" s="53"/>
      <c r="Z4" s="51"/>
      <c r="AA4" s="51"/>
      <c r="AB4" s="53"/>
      <c r="AC4" s="54"/>
      <c r="AD4" s="55"/>
      <c r="AE4" s="55"/>
      <c r="AF4" s="55"/>
      <c r="AG4" s="55"/>
      <c r="AH4" s="55"/>
      <c r="AI4" s="55"/>
      <c r="AJ4" s="55"/>
      <c r="AK4" s="55"/>
      <c r="AL4" s="55"/>
      <c r="AM4" s="80"/>
      <c r="AN4" s="81"/>
      <c r="AO4" s="83"/>
      <c r="AP4" s="81"/>
      <c r="AQ4" s="81"/>
      <c r="AR4" s="81"/>
      <c r="AS4" s="88"/>
      <c r="AT4" s="81"/>
      <c r="AU4" s="81"/>
      <c r="AV4" s="81"/>
      <c r="AW4" s="81"/>
      <c r="AX4" s="6" t="s">
        <v>67</v>
      </c>
      <c r="AY4" s="7" t="s">
        <v>68</v>
      </c>
      <c r="AZ4" s="81"/>
      <c r="BA4" s="81"/>
      <c r="BB4" s="100"/>
      <c r="BC4" s="53"/>
      <c r="BD4" s="104"/>
      <c r="BE4" s="95"/>
      <c r="BF4" s="97"/>
    </row>
    <row r="5" spans="1:60" x14ac:dyDescent="0.25">
      <c r="A5" s="8" t="s">
        <v>432</v>
      </c>
      <c r="B5" s="8" t="s">
        <v>433</v>
      </c>
      <c r="C5" s="8" t="s">
        <v>434</v>
      </c>
      <c r="D5" s="8">
        <v>5.9181944444444401</v>
      </c>
      <c r="E5" s="8" t="s">
        <v>435</v>
      </c>
      <c r="F5" s="8">
        <v>1</v>
      </c>
      <c r="G5" s="8"/>
      <c r="H5" s="8"/>
      <c r="I5" s="8">
        <f t="shared" ref="I5:I68" si="0">F5+H5</f>
        <v>1</v>
      </c>
      <c r="J5" s="8"/>
      <c r="K5" s="8"/>
      <c r="L5" s="4">
        <f>I5+K5</f>
        <v>1</v>
      </c>
      <c r="M5" s="8">
        <f t="shared" ref="M5:M68" si="1">D5+L5</f>
        <v>6.9181944444444401</v>
      </c>
      <c r="N5" s="8">
        <v>3.9910000000000001</v>
      </c>
      <c r="O5" s="8">
        <f t="shared" ref="O5:O68" si="2">(N5*10+50)*0.6</f>
        <v>53.945999999999998</v>
      </c>
      <c r="P5" s="8">
        <v>75.5</v>
      </c>
      <c r="Q5" s="8">
        <f>(P5/100)*5</f>
        <v>3.7749999999999999</v>
      </c>
      <c r="R5" s="8"/>
      <c r="S5" s="8">
        <v>0.9</v>
      </c>
      <c r="T5" s="8"/>
      <c r="U5" s="8"/>
      <c r="V5" s="8">
        <f t="shared" ref="V5:V68" si="3">U5+Q5+S5</f>
        <v>4.6749999999999998</v>
      </c>
      <c r="W5" s="8" t="s">
        <v>366</v>
      </c>
      <c r="X5" s="8">
        <v>0.1</v>
      </c>
      <c r="Y5" s="8"/>
      <c r="Z5" s="8"/>
      <c r="AA5" s="8"/>
      <c r="AB5" s="8"/>
      <c r="AC5" s="8">
        <f t="shared" ref="AC5:AC68" si="4">X5+Z5+AB5</f>
        <v>0.1</v>
      </c>
      <c r="AD5" s="8">
        <v>15</v>
      </c>
      <c r="AE5" s="8">
        <f>2*(AD5/20)</f>
        <v>1.5</v>
      </c>
      <c r="AF5" s="8"/>
      <c r="AG5" s="8">
        <f>AE5+AF5</f>
        <v>1.5</v>
      </c>
      <c r="AH5" s="8">
        <v>2</v>
      </c>
      <c r="AI5" s="8"/>
      <c r="AJ5" s="8"/>
      <c r="AK5" s="8" t="s">
        <v>77</v>
      </c>
      <c r="AL5" s="8">
        <v>0.5</v>
      </c>
      <c r="AM5" s="8">
        <f>AG5+AH5+AJ5+AL5</f>
        <v>4</v>
      </c>
      <c r="AN5" s="8" t="s">
        <v>436</v>
      </c>
      <c r="AO5" s="8">
        <v>0.2</v>
      </c>
      <c r="AP5" s="8"/>
      <c r="AQ5" s="8"/>
      <c r="AR5" s="8"/>
      <c r="AS5" s="8"/>
      <c r="AT5" s="8">
        <f t="shared" ref="AT5:AT68" si="5">AO5+AQ5+AS5</f>
        <v>0.2</v>
      </c>
      <c r="AU5" s="8"/>
      <c r="AV5" s="8"/>
      <c r="AW5" s="8">
        <v>0</v>
      </c>
      <c r="AX5" s="8" t="s">
        <v>437</v>
      </c>
      <c r="AY5" s="8" t="s">
        <v>438</v>
      </c>
      <c r="AZ5" s="8" t="s">
        <v>439</v>
      </c>
      <c r="BA5" s="8"/>
      <c r="BB5" s="8">
        <v>1.55</v>
      </c>
      <c r="BC5" s="8">
        <f t="shared" ref="BC5:BC15" si="6">AT5+AW5+BB5</f>
        <v>1.75</v>
      </c>
      <c r="BD5" s="8">
        <f t="shared" ref="BD5:BD68" si="7">M5+O5+V5+AC5+AM5+BC5</f>
        <v>71.389194444444428</v>
      </c>
      <c r="BE5" s="8">
        <f t="shared" ref="BE5:BE36" si="8">RANK(N5,N:N)</f>
        <v>2</v>
      </c>
      <c r="BF5" s="8">
        <f t="shared" ref="BF5:BF36" si="9">RANK(BD5,BD:BD,0)</f>
        <v>1</v>
      </c>
      <c r="BG5" s="8"/>
      <c r="BH5" s="8"/>
    </row>
    <row r="6" spans="1:60" x14ac:dyDescent="0.25">
      <c r="A6" s="8" t="s">
        <v>432</v>
      </c>
      <c r="B6" s="8" t="s">
        <v>440</v>
      </c>
      <c r="C6" s="8" t="s">
        <v>441</v>
      </c>
      <c r="D6" s="8">
        <v>5.9238888888888797</v>
      </c>
      <c r="E6" s="8" t="s">
        <v>435</v>
      </c>
      <c r="F6" s="8">
        <v>1</v>
      </c>
      <c r="G6" s="8"/>
      <c r="H6" s="8"/>
      <c r="I6" s="8">
        <f t="shared" si="0"/>
        <v>1</v>
      </c>
      <c r="J6" s="8"/>
      <c r="K6" s="8"/>
      <c r="L6" s="4">
        <f t="shared" ref="L6:L37" si="10">I6+K6</f>
        <v>1</v>
      </c>
      <c r="M6" s="8">
        <f t="shared" si="1"/>
        <v>6.9238888888888797</v>
      </c>
      <c r="N6" s="8">
        <v>3.4820000000000002</v>
      </c>
      <c r="O6" s="8">
        <f t="shared" si="2"/>
        <v>50.891999999999996</v>
      </c>
      <c r="P6" s="8">
        <v>92.5</v>
      </c>
      <c r="Q6" s="8">
        <f t="shared" ref="Q6:Q37" si="11">(P6/100)*5</f>
        <v>4.625</v>
      </c>
      <c r="R6" s="8"/>
      <c r="S6" s="8">
        <v>0.34499999999999997</v>
      </c>
      <c r="T6" s="8" t="s">
        <v>442</v>
      </c>
      <c r="U6" s="8">
        <v>0.25</v>
      </c>
      <c r="V6" s="8">
        <f t="shared" si="3"/>
        <v>5.22</v>
      </c>
      <c r="W6" s="8" t="s">
        <v>443</v>
      </c>
      <c r="X6" s="8">
        <v>0.3</v>
      </c>
      <c r="Y6" s="8"/>
      <c r="Z6" s="8"/>
      <c r="AA6" s="8"/>
      <c r="AB6" s="8"/>
      <c r="AC6" s="8">
        <f t="shared" si="4"/>
        <v>0.3</v>
      </c>
      <c r="AD6" s="8">
        <v>16</v>
      </c>
      <c r="AE6" s="8">
        <f t="shared" ref="AE6:AE37" si="12">2*(AD6/20)</f>
        <v>1.6</v>
      </c>
      <c r="AF6" s="8"/>
      <c r="AG6" s="8">
        <f t="shared" ref="AG6:AG37" si="13">AE6+AF6</f>
        <v>1.6</v>
      </c>
      <c r="AH6" s="8">
        <v>2</v>
      </c>
      <c r="AI6" s="8"/>
      <c r="AJ6" s="8"/>
      <c r="AK6" s="8" t="s">
        <v>303</v>
      </c>
      <c r="AL6" s="8">
        <v>0.9</v>
      </c>
      <c r="AM6" s="8">
        <f t="shared" ref="AM6:AM37" si="14">AG6+AH6+AJ6+AL6</f>
        <v>4.5</v>
      </c>
      <c r="AN6" s="8" t="s">
        <v>444</v>
      </c>
      <c r="AO6" s="8">
        <v>1</v>
      </c>
      <c r="AP6" s="8"/>
      <c r="AQ6" s="8"/>
      <c r="AR6" s="8"/>
      <c r="AS6" s="8"/>
      <c r="AT6" s="8">
        <f t="shared" si="5"/>
        <v>1</v>
      </c>
      <c r="AU6" s="8"/>
      <c r="AV6" s="8"/>
      <c r="AW6" s="8">
        <v>0</v>
      </c>
      <c r="AX6" s="8" t="s">
        <v>445</v>
      </c>
      <c r="AY6" s="8" t="s">
        <v>446</v>
      </c>
      <c r="AZ6" s="8" t="s">
        <v>447</v>
      </c>
      <c r="BA6" s="8"/>
      <c r="BB6" s="8">
        <v>1.95</v>
      </c>
      <c r="BC6" s="8">
        <f t="shared" si="6"/>
        <v>2.95</v>
      </c>
      <c r="BD6" s="8">
        <f t="shared" si="7"/>
        <v>70.785888888888877</v>
      </c>
      <c r="BE6" s="8">
        <f t="shared" si="8"/>
        <v>10</v>
      </c>
      <c r="BF6" s="8">
        <f t="shared" si="9"/>
        <v>2</v>
      </c>
      <c r="BG6" s="8"/>
      <c r="BH6" s="8"/>
    </row>
    <row r="7" spans="1:60" x14ac:dyDescent="0.25">
      <c r="A7" s="8" t="s">
        <v>432</v>
      </c>
      <c r="B7" s="8" t="s">
        <v>448</v>
      </c>
      <c r="C7" s="8" t="s">
        <v>449</v>
      </c>
      <c r="D7" s="8">
        <v>5.86579861111111</v>
      </c>
      <c r="E7" s="8" t="s">
        <v>435</v>
      </c>
      <c r="F7" s="8">
        <v>1</v>
      </c>
      <c r="G7" s="8"/>
      <c r="H7" s="8"/>
      <c r="I7" s="8">
        <f t="shared" si="0"/>
        <v>1</v>
      </c>
      <c r="J7" s="8"/>
      <c r="K7" s="8"/>
      <c r="L7" s="4">
        <f t="shared" si="10"/>
        <v>1</v>
      </c>
      <c r="M7" s="8">
        <f t="shared" si="1"/>
        <v>6.86579861111111</v>
      </c>
      <c r="N7" s="8">
        <v>3.7090000000000001</v>
      </c>
      <c r="O7" s="8">
        <f t="shared" si="2"/>
        <v>52.253999999999998</v>
      </c>
      <c r="P7" s="8">
        <v>88</v>
      </c>
      <c r="Q7" s="8">
        <f t="shared" si="11"/>
        <v>4.4000000000000004</v>
      </c>
      <c r="R7" s="8"/>
      <c r="S7" s="8">
        <v>0.9</v>
      </c>
      <c r="T7" s="8"/>
      <c r="U7" s="8"/>
      <c r="V7" s="8">
        <f t="shared" si="3"/>
        <v>5.3000000000000007</v>
      </c>
      <c r="W7" s="8" t="s">
        <v>366</v>
      </c>
      <c r="X7" s="8">
        <v>0.1</v>
      </c>
      <c r="Y7" s="8"/>
      <c r="Z7" s="8"/>
      <c r="AA7" s="8"/>
      <c r="AB7" s="8"/>
      <c r="AC7" s="8">
        <f t="shared" si="4"/>
        <v>0.1</v>
      </c>
      <c r="AD7" s="8">
        <v>18</v>
      </c>
      <c r="AE7" s="8">
        <f t="shared" si="12"/>
        <v>1.8</v>
      </c>
      <c r="AF7" s="8"/>
      <c r="AG7" s="8">
        <f t="shared" si="13"/>
        <v>1.8</v>
      </c>
      <c r="AH7" s="8">
        <v>2</v>
      </c>
      <c r="AI7" s="8"/>
      <c r="AJ7" s="8"/>
      <c r="AK7" s="8" t="s">
        <v>77</v>
      </c>
      <c r="AL7" s="8">
        <v>0.5</v>
      </c>
      <c r="AM7" s="8">
        <f t="shared" si="14"/>
        <v>4.3</v>
      </c>
      <c r="AN7" s="8"/>
      <c r="AO7" s="8"/>
      <c r="AP7" s="8"/>
      <c r="AQ7" s="8"/>
      <c r="AR7" s="8"/>
      <c r="AS7" s="8"/>
      <c r="AT7" s="8">
        <f t="shared" si="5"/>
        <v>0</v>
      </c>
      <c r="AU7" s="8"/>
      <c r="AV7" s="8"/>
      <c r="AW7" s="8">
        <v>0</v>
      </c>
      <c r="AX7" s="8" t="s">
        <v>450</v>
      </c>
      <c r="AY7" s="8" t="s">
        <v>451</v>
      </c>
      <c r="AZ7" s="8" t="s">
        <v>172</v>
      </c>
      <c r="BA7" s="8"/>
      <c r="BB7" s="8">
        <v>1.3</v>
      </c>
      <c r="BC7" s="8">
        <f t="shared" si="6"/>
        <v>1.3</v>
      </c>
      <c r="BD7" s="8">
        <f t="shared" si="7"/>
        <v>70.119798611111094</v>
      </c>
      <c r="BE7" s="8">
        <f t="shared" si="8"/>
        <v>3</v>
      </c>
      <c r="BF7" s="8">
        <f t="shared" si="9"/>
        <v>3</v>
      </c>
      <c r="BG7" s="8"/>
      <c r="BH7" s="8"/>
    </row>
    <row r="8" spans="1:60" x14ac:dyDescent="0.25">
      <c r="A8" s="8" t="s">
        <v>432</v>
      </c>
      <c r="B8" s="8" t="s">
        <v>452</v>
      </c>
      <c r="C8" s="8" t="s">
        <v>453</v>
      </c>
      <c r="D8" s="8">
        <v>5.8778819444444403</v>
      </c>
      <c r="E8" s="8" t="s">
        <v>435</v>
      </c>
      <c r="F8" s="8">
        <v>1</v>
      </c>
      <c r="G8" s="8"/>
      <c r="H8" s="8"/>
      <c r="I8" s="8">
        <f t="shared" si="0"/>
        <v>1</v>
      </c>
      <c r="J8" s="8"/>
      <c r="K8" s="8"/>
      <c r="L8" s="4">
        <f t="shared" si="10"/>
        <v>1</v>
      </c>
      <c r="M8" s="8">
        <f t="shared" si="1"/>
        <v>6.8778819444444403</v>
      </c>
      <c r="N8" s="8">
        <v>3.4369999999999998</v>
      </c>
      <c r="O8" s="8">
        <f t="shared" si="2"/>
        <v>50.622</v>
      </c>
      <c r="P8" s="8">
        <v>85.5</v>
      </c>
      <c r="Q8" s="8">
        <f t="shared" si="11"/>
        <v>4.2750000000000004</v>
      </c>
      <c r="R8" s="8"/>
      <c r="S8" s="8">
        <v>0.70499999999999996</v>
      </c>
      <c r="T8" s="8"/>
      <c r="U8" s="8"/>
      <c r="V8" s="8">
        <f t="shared" si="3"/>
        <v>4.9800000000000004</v>
      </c>
      <c r="W8" s="8" t="s">
        <v>366</v>
      </c>
      <c r="X8" s="8">
        <v>0.1</v>
      </c>
      <c r="Y8" s="8"/>
      <c r="Z8" s="8"/>
      <c r="AA8" s="8"/>
      <c r="AB8" s="8"/>
      <c r="AC8" s="8">
        <f t="shared" si="4"/>
        <v>0.1</v>
      </c>
      <c r="AD8" s="8">
        <v>16</v>
      </c>
      <c r="AE8" s="8">
        <f t="shared" si="12"/>
        <v>1.6</v>
      </c>
      <c r="AF8" s="8"/>
      <c r="AG8" s="8">
        <f t="shared" si="13"/>
        <v>1.6</v>
      </c>
      <c r="AH8" s="8">
        <v>2</v>
      </c>
      <c r="AI8" s="8"/>
      <c r="AJ8" s="8"/>
      <c r="AK8" s="8" t="s">
        <v>77</v>
      </c>
      <c r="AL8" s="8">
        <v>0.5</v>
      </c>
      <c r="AM8" s="8">
        <f t="shared" si="14"/>
        <v>4.0999999999999996</v>
      </c>
      <c r="AN8" s="8" t="s">
        <v>454</v>
      </c>
      <c r="AO8" s="8">
        <v>1</v>
      </c>
      <c r="AP8" s="8"/>
      <c r="AQ8" s="8"/>
      <c r="AR8" s="8"/>
      <c r="AS8" s="8"/>
      <c r="AT8" s="8">
        <f t="shared" si="5"/>
        <v>1</v>
      </c>
      <c r="AU8" s="8"/>
      <c r="AV8" s="8"/>
      <c r="AW8" s="8">
        <v>0</v>
      </c>
      <c r="AX8" s="8" t="s">
        <v>455</v>
      </c>
      <c r="AY8" s="8" t="s">
        <v>456</v>
      </c>
      <c r="AZ8" s="8"/>
      <c r="BA8" s="8"/>
      <c r="BB8" s="8">
        <v>1.45</v>
      </c>
      <c r="BC8" s="8">
        <f t="shared" si="6"/>
        <v>2.4500000000000002</v>
      </c>
      <c r="BD8" s="8">
        <f t="shared" si="7"/>
        <v>69.129881944444449</v>
      </c>
      <c r="BE8" s="8">
        <f t="shared" si="8"/>
        <v>12</v>
      </c>
      <c r="BF8" s="8">
        <f t="shared" si="9"/>
        <v>4</v>
      </c>
      <c r="BG8" s="8"/>
      <c r="BH8" s="8"/>
    </row>
    <row r="9" spans="1:60" x14ac:dyDescent="0.25">
      <c r="A9" s="8" t="s">
        <v>432</v>
      </c>
      <c r="B9" s="8" t="s">
        <v>457</v>
      </c>
      <c r="C9" s="8" t="s">
        <v>458</v>
      </c>
      <c r="D9" s="8">
        <v>5.9125694444444399</v>
      </c>
      <c r="E9" s="8" t="s">
        <v>435</v>
      </c>
      <c r="F9" s="8">
        <v>1</v>
      </c>
      <c r="G9" s="8"/>
      <c r="H9" s="8"/>
      <c r="I9" s="8">
        <f t="shared" si="0"/>
        <v>1</v>
      </c>
      <c r="J9" s="8"/>
      <c r="K9" s="8"/>
      <c r="L9" s="4">
        <f t="shared" si="10"/>
        <v>1</v>
      </c>
      <c r="M9" s="8">
        <f t="shared" si="1"/>
        <v>6.9125694444444399</v>
      </c>
      <c r="N9" s="8">
        <v>3.4609999999999999</v>
      </c>
      <c r="O9" s="8">
        <f t="shared" si="2"/>
        <v>50.765999999999998</v>
      </c>
      <c r="P9" s="8">
        <v>70.5</v>
      </c>
      <c r="Q9" s="8">
        <f t="shared" si="11"/>
        <v>3.5249999999999999</v>
      </c>
      <c r="R9" s="8"/>
      <c r="S9" s="8">
        <v>0.33</v>
      </c>
      <c r="T9" s="8"/>
      <c r="U9" s="8"/>
      <c r="V9" s="8">
        <f t="shared" si="3"/>
        <v>3.855</v>
      </c>
      <c r="W9" s="8" t="s">
        <v>459</v>
      </c>
      <c r="X9" s="8">
        <v>0.5</v>
      </c>
      <c r="Y9" s="8"/>
      <c r="Z9" s="8"/>
      <c r="AA9" s="8"/>
      <c r="AB9" s="8"/>
      <c r="AC9" s="8">
        <f t="shared" si="4"/>
        <v>0.5</v>
      </c>
      <c r="AD9" s="8">
        <v>12</v>
      </c>
      <c r="AE9" s="8">
        <f t="shared" si="12"/>
        <v>1.2</v>
      </c>
      <c r="AF9" s="8"/>
      <c r="AG9" s="8">
        <f t="shared" si="13"/>
        <v>1.2</v>
      </c>
      <c r="AH9" s="8">
        <v>1.86</v>
      </c>
      <c r="AI9" s="8"/>
      <c r="AJ9" s="8"/>
      <c r="AK9" s="8" t="s">
        <v>77</v>
      </c>
      <c r="AL9" s="8">
        <v>0.5</v>
      </c>
      <c r="AM9" s="8">
        <f t="shared" si="14"/>
        <v>3.56</v>
      </c>
      <c r="AN9" s="8"/>
      <c r="AO9" s="8"/>
      <c r="AP9" s="8"/>
      <c r="AQ9" s="8"/>
      <c r="AR9" s="8"/>
      <c r="AS9" s="8"/>
      <c r="AT9" s="8">
        <f t="shared" si="5"/>
        <v>0</v>
      </c>
      <c r="AU9" s="8" t="s">
        <v>131</v>
      </c>
      <c r="AV9" s="8"/>
      <c r="AW9" s="8">
        <v>0.15</v>
      </c>
      <c r="AX9" s="8" t="s">
        <v>460</v>
      </c>
      <c r="AY9" s="8" t="s">
        <v>461</v>
      </c>
      <c r="AZ9" s="8"/>
      <c r="BA9" s="8"/>
      <c r="BB9" s="8">
        <v>1.35</v>
      </c>
      <c r="BC9" s="8">
        <f t="shared" si="6"/>
        <v>1.5</v>
      </c>
      <c r="BD9" s="8">
        <f t="shared" si="7"/>
        <v>67.093569444444427</v>
      </c>
      <c r="BE9" s="8">
        <f t="shared" si="8"/>
        <v>11</v>
      </c>
      <c r="BF9" s="8">
        <f t="shared" si="9"/>
        <v>9</v>
      </c>
      <c r="BG9" s="8"/>
      <c r="BH9" s="8"/>
    </row>
    <row r="10" spans="1:60" x14ac:dyDescent="0.25">
      <c r="A10" s="8" t="s">
        <v>432</v>
      </c>
      <c r="B10" s="8" t="s">
        <v>462</v>
      </c>
      <c r="C10" s="8" t="s">
        <v>463</v>
      </c>
      <c r="D10" s="8">
        <v>5.9322916666666696</v>
      </c>
      <c r="E10" s="8" t="s">
        <v>435</v>
      </c>
      <c r="F10" s="8">
        <v>1</v>
      </c>
      <c r="G10" s="8"/>
      <c r="H10" s="8"/>
      <c r="I10" s="8">
        <f t="shared" si="0"/>
        <v>1</v>
      </c>
      <c r="J10" s="8"/>
      <c r="K10" s="8"/>
      <c r="L10" s="4">
        <f t="shared" si="10"/>
        <v>1</v>
      </c>
      <c r="M10" s="8">
        <f t="shared" si="1"/>
        <v>6.9322916666666696</v>
      </c>
      <c r="N10" s="8">
        <v>2.8149999999999999</v>
      </c>
      <c r="O10" s="8">
        <f t="shared" si="2"/>
        <v>46.89</v>
      </c>
      <c r="P10" s="8">
        <v>80.5</v>
      </c>
      <c r="Q10" s="8">
        <f t="shared" si="11"/>
        <v>4.0250000000000004</v>
      </c>
      <c r="R10" s="8"/>
      <c r="S10" s="8">
        <v>0.81</v>
      </c>
      <c r="T10" s="8"/>
      <c r="U10" s="8"/>
      <c r="V10" s="8">
        <f t="shared" si="3"/>
        <v>4.8350000000000009</v>
      </c>
      <c r="W10" s="8" t="s">
        <v>464</v>
      </c>
      <c r="X10" s="8">
        <v>0.5</v>
      </c>
      <c r="Y10" s="8"/>
      <c r="Z10" s="8"/>
      <c r="AA10" s="8"/>
      <c r="AB10" s="8"/>
      <c r="AC10" s="8">
        <f t="shared" si="4"/>
        <v>0.5</v>
      </c>
      <c r="AD10" s="8">
        <v>18</v>
      </c>
      <c r="AE10" s="8">
        <f t="shared" si="12"/>
        <v>1.8</v>
      </c>
      <c r="AF10" s="8"/>
      <c r="AG10" s="8">
        <f t="shared" si="13"/>
        <v>1.8</v>
      </c>
      <c r="AH10" s="8">
        <v>2</v>
      </c>
      <c r="AI10" s="8"/>
      <c r="AJ10" s="8"/>
      <c r="AK10" s="8" t="s">
        <v>130</v>
      </c>
      <c r="AL10" s="8">
        <v>0.2</v>
      </c>
      <c r="AM10" s="8">
        <f t="shared" si="14"/>
        <v>4</v>
      </c>
      <c r="AN10" s="8"/>
      <c r="AO10" s="8"/>
      <c r="AP10" s="8"/>
      <c r="AQ10" s="8"/>
      <c r="AR10" s="8"/>
      <c r="AS10" s="8"/>
      <c r="AT10" s="8">
        <f t="shared" si="5"/>
        <v>0</v>
      </c>
      <c r="AU10" s="8"/>
      <c r="AV10" s="8"/>
      <c r="AW10" s="8">
        <v>0</v>
      </c>
      <c r="AX10" s="8" t="s">
        <v>465</v>
      </c>
      <c r="AY10" s="8" t="s">
        <v>466</v>
      </c>
      <c r="AZ10" s="8"/>
      <c r="BA10" s="8"/>
      <c r="BB10" s="8">
        <v>2.25</v>
      </c>
      <c r="BC10" s="8">
        <f t="shared" si="6"/>
        <v>2.25</v>
      </c>
      <c r="BD10" s="8">
        <f t="shared" si="7"/>
        <v>65.40729166666668</v>
      </c>
      <c r="BE10" s="8">
        <f t="shared" si="8"/>
        <v>44</v>
      </c>
      <c r="BF10" s="8">
        <f t="shared" si="9"/>
        <v>15</v>
      </c>
      <c r="BG10" s="8"/>
      <c r="BH10" s="8"/>
    </row>
    <row r="11" spans="1:60" x14ac:dyDescent="0.25">
      <c r="A11" s="8" t="s">
        <v>432</v>
      </c>
      <c r="B11" s="8" t="s">
        <v>467</v>
      </c>
      <c r="C11" s="8" t="s">
        <v>468</v>
      </c>
      <c r="D11" s="8">
        <v>5.9042578125</v>
      </c>
      <c r="E11" s="8" t="s">
        <v>435</v>
      </c>
      <c r="F11" s="8">
        <v>1</v>
      </c>
      <c r="G11" s="8"/>
      <c r="H11" s="8"/>
      <c r="I11" s="8">
        <f t="shared" si="0"/>
        <v>1</v>
      </c>
      <c r="J11" s="8"/>
      <c r="K11" s="8"/>
      <c r="L11" s="4">
        <f t="shared" si="10"/>
        <v>1</v>
      </c>
      <c r="M11" s="8">
        <f t="shared" si="1"/>
        <v>6.9042578125</v>
      </c>
      <c r="N11" s="8">
        <v>2.9980000000000002</v>
      </c>
      <c r="O11" s="8">
        <f t="shared" si="2"/>
        <v>47.988</v>
      </c>
      <c r="P11" s="8">
        <v>85</v>
      </c>
      <c r="Q11" s="8">
        <f t="shared" si="11"/>
        <v>4.25</v>
      </c>
      <c r="R11" s="8"/>
      <c r="S11" s="8">
        <v>0.76500000000000001</v>
      </c>
      <c r="T11" s="8"/>
      <c r="U11" s="8"/>
      <c r="V11" s="8">
        <f t="shared" si="3"/>
        <v>5.0149999999999997</v>
      </c>
      <c r="W11" s="8" t="s">
        <v>366</v>
      </c>
      <c r="X11" s="8">
        <v>0.1</v>
      </c>
      <c r="Y11" s="8"/>
      <c r="Z11" s="8"/>
      <c r="AA11" s="8"/>
      <c r="AB11" s="8"/>
      <c r="AC11" s="8">
        <f t="shared" si="4"/>
        <v>0.1</v>
      </c>
      <c r="AD11" s="8">
        <v>16</v>
      </c>
      <c r="AE11" s="8">
        <f t="shared" si="12"/>
        <v>1.6</v>
      </c>
      <c r="AF11" s="8"/>
      <c r="AG11" s="8">
        <f t="shared" si="13"/>
        <v>1.6</v>
      </c>
      <c r="AH11" s="8">
        <v>2</v>
      </c>
      <c r="AI11" s="8"/>
      <c r="AJ11" s="8"/>
      <c r="AK11" s="8" t="s">
        <v>354</v>
      </c>
      <c r="AL11" s="8">
        <v>0.4</v>
      </c>
      <c r="AM11" s="8">
        <f t="shared" si="14"/>
        <v>4</v>
      </c>
      <c r="AN11" s="8" t="s">
        <v>469</v>
      </c>
      <c r="AO11" s="8">
        <v>0.4</v>
      </c>
      <c r="AP11" s="8"/>
      <c r="AQ11" s="8"/>
      <c r="AR11" s="8"/>
      <c r="AS11" s="8"/>
      <c r="AT11" s="8">
        <f t="shared" si="5"/>
        <v>0.4</v>
      </c>
      <c r="AU11" s="8"/>
      <c r="AV11" s="8"/>
      <c r="AW11" s="8">
        <v>0</v>
      </c>
      <c r="AX11" s="8" t="s">
        <v>470</v>
      </c>
      <c r="AY11" s="8" t="s">
        <v>471</v>
      </c>
      <c r="AZ11" s="8" t="s">
        <v>447</v>
      </c>
      <c r="BA11" s="8"/>
      <c r="BB11" s="8">
        <v>1.85</v>
      </c>
      <c r="BC11" s="8">
        <f t="shared" si="6"/>
        <v>2.25</v>
      </c>
      <c r="BD11" s="8">
        <f t="shared" si="7"/>
        <v>66.257257812500001</v>
      </c>
      <c r="BE11" s="8">
        <f t="shared" si="8"/>
        <v>37</v>
      </c>
      <c r="BF11" s="8">
        <f t="shared" si="9"/>
        <v>12</v>
      </c>
      <c r="BG11" s="8"/>
      <c r="BH11" s="8"/>
    </row>
    <row r="12" spans="1:60" x14ac:dyDescent="0.25">
      <c r="A12" s="8" t="s">
        <v>432</v>
      </c>
      <c r="B12" s="8" t="s">
        <v>472</v>
      </c>
      <c r="C12" s="8" t="s">
        <v>473</v>
      </c>
      <c r="D12" s="8">
        <v>5.87399305555555</v>
      </c>
      <c r="E12" s="8" t="s">
        <v>435</v>
      </c>
      <c r="F12" s="8">
        <v>1</v>
      </c>
      <c r="G12" s="8"/>
      <c r="H12" s="8"/>
      <c r="I12" s="8">
        <f t="shared" si="0"/>
        <v>1</v>
      </c>
      <c r="J12" s="8"/>
      <c r="K12" s="8"/>
      <c r="L12" s="4">
        <f t="shared" si="10"/>
        <v>1</v>
      </c>
      <c r="M12" s="8">
        <f t="shared" si="1"/>
        <v>6.87399305555555</v>
      </c>
      <c r="N12" s="8">
        <v>3.2480000000000002</v>
      </c>
      <c r="O12" s="8">
        <f t="shared" si="2"/>
        <v>49.488</v>
      </c>
      <c r="P12" s="8">
        <v>84.5</v>
      </c>
      <c r="Q12" s="8">
        <f t="shared" si="11"/>
        <v>4.2249999999999996</v>
      </c>
      <c r="R12" s="8"/>
      <c r="S12" s="8">
        <v>0.315</v>
      </c>
      <c r="T12" s="8"/>
      <c r="U12" s="8"/>
      <c r="V12" s="8">
        <f t="shared" si="3"/>
        <v>4.54</v>
      </c>
      <c r="W12" s="8" t="s">
        <v>366</v>
      </c>
      <c r="X12" s="8">
        <v>0.1</v>
      </c>
      <c r="Y12" s="8"/>
      <c r="Z12" s="8"/>
      <c r="AA12" s="8"/>
      <c r="AB12" s="8"/>
      <c r="AC12" s="8">
        <f t="shared" si="4"/>
        <v>0.1</v>
      </c>
      <c r="AD12" s="8">
        <v>19</v>
      </c>
      <c r="AE12" s="8">
        <f t="shared" si="12"/>
        <v>1.9</v>
      </c>
      <c r="AF12" s="8"/>
      <c r="AG12" s="8">
        <f t="shared" si="13"/>
        <v>1.9</v>
      </c>
      <c r="AH12" s="8">
        <v>0</v>
      </c>
      <c r="AI12" s="8"/>
      <c r="AJ12" s="8"/>
      <c r="AK12" s="8"/>
      <c r="AL12" s="8"/>
      <c r="AM12" s="8">
        <f t="shared" si="14"/>
        <v>1.9</v>
      </c>
      <c r="AN12" s="8"/>
      <c r="AO12" s="8"/>
      <c r="AP12" s="8"/>
      <c r="AQ12" s="8"/>
      <c r="AR12" s="8"/>
      <c r="AS12" s="8"/>
      <c r="AT12" s="8">
        <f t="shared" si="5"/>
        <v>0</v>
      </c>
      <c r="AU12" s="8"/>
      <c r="AV12" s="8"/>
      <c r="AW12" s="8">
        <v>0</v>
      </c>
      <c r="AX12" s="8" t="s">
        <v>92</v>
      </c>
      <c r="AY12" s="8" t="s">
        <v>294</v>
      </c>
      <c r="AZ12" s="8"/>
      <c r="BA12" s="8"/>
      <c r="BB12" s="8">
        <v>1.25</v>
      </c>
      <c r="BC12" s="8">
        <f t="shared" si="6"/>
        <v>1.25</v>
      </c>
      <c r="BD12" s="8">
        <f t="shared" si="7"/>
        <v>64.15199305555555</v>
      </c>
      <c r="BE12" s="8">
        <f t="shared" si="8"/>
        <v>17</v>
      </c>
      <c r="BF12" s="8">
        <f t="shared" si="9"/>
        <v>20</v>
      </c>
      <c r="BG12" s="8"/>
      <c r="BH12" s="8"/>
    </row>
    <row r="13" spans="1:60" x14ac:dyDescent="0.25">
      <c r="A13" s="8" t="s">
        <v>432</v>
      </c>
      <c r="B13" s="8" t="s">
        <v>474</v>
      </c>
      <c r="C13" s="8" t="s">
        <v>475</v>
      </c>
      <c r="D13" s="8">
        <v>5.9062152777777799</v>
      </c>
      <c r="E13" s="8" t="s">
        <v>435</v>
      </c>
      <c r="F13" s="8">
        <v>1</v>
      </c>
      <c r="G13" s="8"/>
      <c r="H13" s="8"/>
      <c r="I13" s="8">
        <f t="shared" si="0"/>
        <v>1</v>
      </c>
      <c r="J13" s="8"/>
      <c r="K13" s="8"/>
      <c r="L13" s="4">
        <f t="shared" si="10"/>
        <v>1</v>
      </c>
      <c r="M13" s="8">
        <f t="shared" si="1"/>
        <v>6.9062152777777799</v>
      </c>
      <c r="N13" s="8">
        <v>2.7250000000000001</v>
      </c>
      <c r="O13" s="8">
        <f t="shared" si="2"/>
        <v>46.35</v>
      </c>
      <c r="P13" s="8">
        <v>65</v>
      </c>
      <c r="Q13" s="8">
        <f t="shared" si="11"/>
        <v>3.25</v>
      </c>
      <c r="R13" s="8"/>
      <c r="S13" s="8">
        <v>0.46500000000000002</v>
      </c>
      <c r="T13" s="8"/>
      <c r="U13" s="8"/>
      <c r="V13" s="8">
        <f t="shared" si="3"/>
        <v>3.7149999999999999</v>
      </c>
      <c r="W13" s="8" t="s">
        <v>476</v>
      </c>
      <c r="X13" s="8">
        <v>0.3</v>
      </c>
      <c r="Y13" s="8"/>
      <c r="Z13" s="8"/>
      <c r="AA13" s="8"/>
      <c r="AB13" s="8"/>
      <c r="AC13" s="8">
        <f t="shared" si="4"/>
        <v>0.3</v>
      </c>
      <c r="AD13" s="8">
        <v>18</v>
      </c>
      <c r="AE13" s="8">
        <f t="shared" si="12"/>
        <v>1.8</v>
      </c>
      <c r="AF13" s="8"/>
      <c r="AG13" s="8">
        <f t="shared" si="13"/>
        <v>1.8</v>
      </c>
      <c r="AH13" s="8">
        <v>2</v>
      </c>
      <c r="AI13" s="8"/>
      <c r="AJ13" s="8"/>
      <c r="AK13" s="8" t="s">
        <v>130</v>
      </c>
      <c r="AL13" s="8">
        <v>0.2</v>
      </c>
      <c r="AM13" s="8">
        <f t="shared" si="14"/>
        <v>4</v>
      </c>
      <c r="AN13" s="8"/>
      <c r="AO13" s="8"/>
      <c r="AP13" s="8"/>
      <c r="AQ13" s="8"/>
      <c r="AR13" s="8"/>
      <c r="AS13" s="8"/>
      <c r="AT13" s="8">
        <f t="shared" si="5"/>
        <v>0</v>
      </c>
      <c r="AU13" s="8"/>
      <c r="AV13" s="8"/>
      <c r="AW13" s="8">
        <v>0</v>
      </c>
      <c r="AX13" s="8" t="s">
        <v>477</v>
      </c>
      <c r="AY13" s="8" t="s">
        <v>478</v>
      </c>
      <c r="AZ13" s="8" t="s">
        <v>479</v>
      </c>
      <c r="BA13" s="8"/>
      <c r="BB13" s="8">
        <v>1.7</v>
      </c>
      <c r="BC13" s="8">
        <f t="shared" si="6"/>
        <v>1.7</v>
      </c>
      <c r="BD13" s="8">
        <f t="shared" si="7"/>
        <v>62.971215277777787</v>
      </c>
      <c r="BE13" s="8">
        <f t="shared" si="8"/>
        <v>49</v>
      </c>
      <c r="BF13" s="8">
        <f t="shared" si="9"/>
        <v>28</v>
      </c>
      <c r="BG13" s="8"/>
      <c r="BH13" s="8"/>
    </row>
    <row r="14" spans="1:60" x14ac:dyDescent="0.25">
      <c r="A14" s="8" t="s">
        <v>432</v>
      </c>
      <c r="B14" s="8" t="s">
        <v>480</v>
      </c>
      <c r="C14" s="8" t="s">
        <v>481</v>
      </c>
      <c r="D14" s="8">
        <v>5.8231944444444501</v>
      </c>
      <c r="E14" s="8" t="s">
        <v>435</v>
      </c>
      <c r="F14" s="8">
        <v>1</v>
      </c>
      <c r="G14" s="8"/>
      <c r="H14" s="8"/>
      <c r="I14" s="8">
        <f t="shared" si="0"/>
        <v>1</v>
      </c>
      <c r="J14" s="8"/>
      <c r="K14" s="8"/>
      <c r="L14" s="4">
        <f t="shared" si="10"/>
        <v>1</v>
      </c>
      <c r="M14" s="8">
        <f t="shared" si="1"/>
        <v>6.8231944444444501</v>
      </c>
      <c r="N14" s="8">
        <v>3.1779999999999999</v>
      </c>
      <c r="O14" s="8">
        <f t="shared" si="2"/>
        <v>49.067999999999998</v>
      </c>
      <c r="P14" s="8">
        <v>77</v>
      </c>
      <c r="Q14" s="8">
        <f t="shared" si="11"/>
        <v>3.85</v>
      </c>
      <c r="R14" s="8"/>
      <c r="S14" s="8">
        <v>0.63</v>
      </c>
      <c r="T14" s="8"/>
      <c r="U14" s="8"/>
      <c r="V14" s="8">
        <f t="shared" si="3"/>
        <v>4.4800000000000004</v>
      </c>
      <c r="W14" s="8" t="s">
        <v>366</v>
      </c>
      <c r="X14" s="8">
        <v>0.1</v>
      </c>
      <c r="Y14" s="8"/>
      <c r="Z14" s="8"/>
      <c r="AA14" s="8"/>
      <c r="AB14" s="8"/>
      <c r="AC14" s="8">
        <f t="shared" si="4"/>
        <v>0.1</v>
      </c>
      <c r="AD14" s="8">
        <v>19</v>
      </c>
      <c r="AE14" s="8">
        <f t="shared" si="12"/>
        <v>1.9</v>
      </c>
      <c r="AF14" s="8"/>
      <c r="AG14" s="8">
        <f t="shared" si="13"/>
        <v>1.9</v>
      </c>
      <c r="AH14" s="8">
        <v>0.32</v>
      </c>
      <c r="AI14" s="8"/>
      <c r="AJ14" s="8"/>
      <c r="AK14" s="8" t="s">
        <v>77</v>
      </c>
      <c r="AL14" s="8">
        <v>0.5</v>
      </c>
      <c r="AM14" s="8">
        <f t="shared" si="14"/>
        <v>2.7199999999999998</v>
      </c>
      <c r="AN14" s="8"/>
      <c r="AO14" s="8"/>
      <c r="AP14" s="8"/>
      <c r="AQ14" s="8"/>
      <c r="AR14" s="8"/>
      <c r="AS14" s="8"/>
      <c r="AT14" s="8">
        <f t="shared" si="5"/>
        <v>0</v>
      </c>
      <c r="AU14" s="8"/>
      <c r="AV14" s="8"/>
      <c r="AW14" s="8">
        <v>0</v>
      </c>
      <c r="AX14" s="8"/>
      <c r="AY14" s="8"/>
      <c r="AZ14" s="8"/>
      <c r="BA14" s="8"/>
      <c r="BB14" s="8">
        <v>0</v>
      </c>
      <c r="BC14" s="8">
        <f t="shared" si="6"/>
        <v>0</v>
      </c>
      <c r="BD14" s="8">
        <f t="shared" si="7"/>
        <v>63.191194444444456</v>
      </c>
      <c r="BE14" s="8">
        <f t="shared" si="8"/>
        <v>22</v>
      </c>
      <c r="BF14" s="8">
        <f t="shared" si="9"/>
        <v>24</v>
      </c>
      <c r="BG14" s="8"/>
      <c r="BH14" s="8"/>
    </row>
    <row r="15" spans="1:60" x14ac:dyDescent="0.25">
      <c r="A15" s="8" t="s">
        <v>432</v>
      </c>
      <c r="B15" s="8" t="s">
        <v>482</v>
      </c>
      <c r="C15" s="8" t="s">
        <v>483</v>
      </c>
      <c r="D15" s="8">
        <v>5.9162152777777797</v>
      </c>
      <c r="E15" s="8" t="s">
        <v>435</v>
      </c>
      <c r="F15" s="8">
        <v>1</v>
      </c>
      <c r="G15" s="8"/>
      <c r="H15" s="8"/>
      <c r="I15" s="8">
        <f t="shared" si="0"/>
        <v>1</v>
      </c>
      <c r="J15" s="8"/>
      <c r="K15" s="8"/>
      <c r="L15" s="4">
        <f t="shared" si="10"/>
        <v>1</v>
      </c>
      <c r="M15" s="8">
        <f t="shared" si="1"/>
        <v>6.9162152777777797</v>
      </c>
      <c r="N15" s="8">
        <v>2.641</v>
      </c>
      <c r="O15" s="8">
        <f t="shared" si="2"/>
        <v>45.845999999999997</v>
      </c>
      <c r="P15" s="8">
        <v>82.5</v>
      </c>
      <c r="Q15" s="8">
        <f t="shared" si="11"/>
        <v>4.125</v>
      </c>
      <c r="R15" s="8"/>
      <c r="S15" s="8">
        <v>0.52500000000000002</v>
      </c>
      <c r="T15" s="8"/>
      <c r="U15" s="8"/>
      <c r="V15" s="8">
        <f t="shared" si="3"/>
        <v>4.6500000000000004</v>
      </c>
      <c r="W15" s="8" t="s">
        <v>476</v>
      </c>
      <c r="X15" s="8">
        <v>0.3</v>
      </c>
      <c r="Y15" s="8"/>
      <c r="Z15" s="8"/>
      <c r="AA15" s="8"/>
      <c r="AB15" s="8"/>
      <c r="AC15" s="8">
        <f t="shared" si="4"/>
        <v>0.3</v>
      </c>
      <c r="AD15" s="8">
        <v>17</v>
      </c>
      <c r="AE15" s="8">
        <f t="shared" si="12"/>
        <v>1.7</v>
      </c>
      <c r="AF15" s="8"/>
      <c r="AG15" s="8">
        <f t="shared" si="13"/>
        <v>1.7</v>
      </c>
      <c r="AH15" s="8">
        <v>1.06</v>
      </c>
      <c r="AI15" s="8"/>
      <c r="AJ15" s="8"/>
      <c r="AK15" s="8" t="s">
        <v>130</v>
      </c>
      <c r="AL15" s="8">
        <v>0.2</v>
      </c>
      <c r="AM15" s="8">
        <f t="shared" si="14"/>
        <v>2.96</v>
      </c>
      <c r="AN15" s="8"/>
      <c r="AO15" s="8"/>
      <c r="AP15" s="8"/>
      <c r="AQ15" s="8"/>
      <c r="AR15" s="8"/>
      <c r="AS15" s="8"/>
      <c r="AT15" s="8">
        <f t="shared" si="5"/>
        <v>0</v>
      </c>
      <c r="AU15" s="8" t="s">
        <v>484</v>
      </c>
      <c r="AV15" s="8" t="s">
        <v>485</v>
      </c>
      <c r="AW15" s="8">
        <v>0.55000000000000004</v>
      </c>
      <c r="AX15" s="8" t="s">
        <v>486</v>
      </c>
      <c r="AY15" s="8" t="s">
        <v>487</v>
      </c>
      <c r="AZ15" s="8"/>
      <c r="BA15" s="8"/>
      <c r="BB15" s="8">
        <v>1.7</v>
      </c>
      <c r="BC15" s="8">
        <f t="shared" si="6"/>
        <v>2.25</v>
      </c>
      <c r="BD15" s="8">
        <f t="shared" si="7"/>
        <v>62.922215277777774</v>
      </c>
      <c r="BE15" s="8">
        <f t="shared" si="8"/>
        <v>55</v>
      </c>
      <c r="BF15" s="8">
        <f t="shared" si="9"/>
        <v>30</v>
      </c>
      <c r="BG15" s="8"/>
      <c r="BH15" s="8"/>
    </row>
    <row r="16" spans="1:60" x14ac:dyDescent="0.25">
      <c r="A16" s="8" t="s">
        <v>432</v>
      </c>
      <c r="B16" s="8" t="s">
        <v>488</v>
      </c>
      <c r="C16" s="8" t="s">
        <v>489</v>
      </c>
      <c r="D16" s="8">
        <v>5.9243055555555602</v>
      </c>
      <c r="E16" s="8" t="s">
        <v>435</v>
      </c>
      <c r="F16" s="8">
        <v>1</v>
      </c>
      <c r="G16" s="8"/>
      <c r="H16" s="8"/>
      <c r="I16" s="8">
        <f t="shared" si="0"/>
        <v>1</v>
      </c>
      <c r="J16" s="8"/>
      <c r="K16" s="8"/>
      <c r="L16" s="4">
        <f t="shared" si="10"/>
        <v>1</v>
      </c>
      <c r="M16" s="8">
        <f t="shared" si="1"/>
        <v>6.9243055555555602</v>
      </c>
      <c r="N16" s="8">
        <v>2.7549999999999999</v>
      </c>
      <c r="O16" s="8">
        <f t="shared" si="2"/>
        <v>46.529999999999994</v>
      </c>
      <c r="P16" s="8">
        <v>81</v>
      </c>
      <c r="Q16" s="8">
        <f t="shared" si="11"/>
        <v>4.0500000000000007</v>
      </c>
      <c r="R16" s="8"/>
      <c r="S16" s="8">
        <v>0.9</v>
      </c>
      <c r="T16" s="8"/>
      <c r="U16" s="8"/>
      <c r="V16" s="8">
        <f t="shared" si="3"/>
        <v>4.9500000000000011</v>
      </c>
      <c r="W16" s="8" t="s">
        <v>464</v>
      </c>
      <c r="X16" s="8">
        <v>0.5</v>
      </c>
      <c r="Y16" s="8"/>
      <c r="Z16" s="8"/>
      <c r="AA16" s="8"/>
      <c r="AB16" s="8"/>
      <c r="AC16" s="8">
        <f t="shared" si="4"/>
        <v>0.5</v>
      </c>
      <c r="AD16" s="8">
        <v>16</v>
      </c>
      <c r="AE16" s="8">
        <f t="shared" si="12"/>
        <v>1.6</v>
      </c>
      <c r="AF16" s="8"/>
      <c r="AG16" s="8">
        <f t="shared" si="13"/>
        <v>1.6</v>
      </c>
      <c r="AH16" s="8">
        <v>0</v>
      </c>
      <c r="AI16" s="8"/>
      <c r="AJ16" s="8"/>
      <c r="AK16" s="8" t="s">
        <v>490</v>
      </c>
      <c r="AL16" s="8">
        <v>0.7</v>
      </c>
      <c r="AM16" s="8">
        <f t="shared" si="14"/>
        <v>2.2999999999999998</v>
      </c>
      <c r="AN16" s="8"/>
      <c r="AO16" s="8"/>
      <c r="AP16" s="8"/>
      <c r="AQ16" s="8"/>
      <c r="AR16" s="8"/>
      <c r="AS16" s="8"/>
      <c r="AT16" s="8">
        <f t="shared" si="5"/>
        <v>0</v>
      </c>
      <c r="AU16" s="8"/>
      <c r="AV16" s="8"/>
      <c r="AW16" s="8">
        <v>0</v>
      </c>
      <c r="AX16" s="8"/>
      <c r="AY16" s="8" t="s">
        <v>91</v>
      </c>
      <c r="AZ16" s="8" t="s">
        <v>491</v>
      </c>
      <c r="BA16" s="8"/>
      <c r="BB16" s="8">
        <v>0.5</v>
      </c>
      <c r="BC16" s="8">
        <v>1</v>
      </c>
      <c r="BD16" s="8">
        <f t="shared" si="7"/>
        <v>62.204305555555557</v>
      </c>
      <c r="BE16" s="8">
        <f t="shared" si="8"/>
        <v>47</v>
      </c>
      <c r="BF16" s="8">
        <f t="shared" si="9"/>
        <v>35</v>
      </c>
      <c r="BG16" s="8"/>
      <c r="BH16" s="8"/>
    </row>
    <row r="17" spans="1:60" x14ac:dyDescent="0.25">
      <c r="A17" s="8" t="s">
        <v>432</v>
      </c>
      <c r="B17" s="8" t="s">
        <v>492</v>
      </c>
      <c r="C17" s="8" t="s">
        <v>493</v>
      </c>
      <c r="D17" s="8">
        <v>5.78263888888889</v>
      </c>
      <c r="E17" s="8" t="s">
        <v>435</v>
      </c>
      <c r="F17" s="8">
        <v>1</v>
      </c>
      <c r="G17" s="8"/>
      <c r="H17" s="8"/>
      <c r="I17" s="8">
        <f t="shared" si="0"/>
        <v>1</v>
      </c>
      <c r="J17" s="8"/>
      <c r="K17" s="8"/>
      <c r="L17" s="4">
        <f t="shared" si="10"/>
        <v>1</v>
      </c>
      <c r="M17" s="8">
        <f t="shared" si="1"/>
        <v>6.78263888888889</v>
      </c>
      <c r="N17" s="8">
        <v>3.177</v>
      </c>
      <c r="O17" s="8">
        <f t="shared" si="2"/>
        <v>49.061999999999998</v>
      </c>
      <c r="P17" s="8">
        <v>60.5</v>
      </c>
      <c r="Q17" s="8">
        <f t="shared" si="11"/>
        <v>3.0249999999999999</v>
      </c>
      <c r="R17" s="8"/>
      <c r="S17" s="8">
        <v>0.40500000000000003</v>
      </c>
      <c r="T17" s="8"/>
      <c r="U17" s="8"/>
      <c r="V17" s="8">
        <f t="shared" si="3"/>
        <v>3.4299999999999997</v>
      </c>
      <c r="W17" s="8" t="s">
        <v>366</v>
      </c>
      <c r="X17" s="8">
        <v>0.1</v>
      </c>
      <c r="Y17" s="8"/>
      <c r="Z17" s="8"/>
      <c r="AA17" s="8"/>
      <c r="AB17" s="8"/>
      <c r="AC17" s="8">
        <f t="shared" si="4"/>
        <v>0.1</v>
      </c>
      <c r="AD17" s="8">
        <v>18</v>
      </c>
      <c r="AE17" s="8">
        <f t="shared" si="12"/>
        <v>1.8</v>
      </c>
      <c r="AF17" s="8"/>
      <c r="AG17" s="8">
        <f t="shared" si="13"/>
        <v>1.8</v>
      </c>
      <c r="AH17" s="8">
        <v>0.34</v>
      </c>
      <c r="AI17" s="8"/>
      <c r="AJ17" s="8"/>
      <c r="AK17" s="8" t="s">
        <v>130</v>
      </c>
      <c r="AL17" s="8">
        <v>0.2</v>
      </c>
      <c r="AM17" s="8">
        <f t="shared" si="14"/>
        <v>2.3400000000000003</v>
      </c>
      <c r="AN17" s="8"/>
      <c r="AO17" s="8"/>
      <c r="AP17" s="8"/>
      <c r="AQ17" s="8"/>
      <c r="AR17" s="8"/>
      <c r="AS17" s="8"/>
      <c r="AT17" s="8">
        <f t="shared" si="5"/>
        <v>0</v>
      </c>
      <c r="AU17" s="8"/>
      <c r="AV17" s="8"/>
      <c r="AW17" s="8">
        <v>0</v>
      </c>
      <c r="AX17" s="8"/>
      <c r="AY17" s="8"/>
      <c r="AZ17" s="8"/>
      <c r="BA17" s="8"/>
      <c r="BB17" s="8">
        <v>0</v>
      </c>
      <c r="BC17" s="8">
        <f t="shared" ref="BC17:BC80" si="15">AT17+AW17+BB17</f>
        <v>0</v>
      </c>
      <c r="BD17" s="8">
        <f t="shared" si="7"/>
        <v>61.714638888888892</v>
      </c>
      <c r="BE17" s="8">
        <f t="shared" si="8"/>
        <v>23</v>
      </c>
      <c r="BF17" s="8">
        <f t="shared" si="9"/>
        <v>37</v>
      </c>
      <c r="BG17" s="8"/>
      <c r="BH17" s="8"/>
    </row>
    <row r="18" spans="1:60" x14ac:dyDescent="0.25">
      <c r="A18" s="8" t="s">
        <v>432</v>
      </c>
      <c r="B18" s="8" t="s">
        <v>494</v>
      </c>
      <c r="C18" s="8" t="s">
        <v>495</v>
      </c>
      <c r="D18" s="8">
        <v>5.8808333333333396</v>
      </c>
      <c r="E18" s="8" t="s">
        <v>435</v>
      </c>
      <c r="F18" s="8">
        <v>1</v>
      </c>
      <c r="G18" s="8"/>
      <c r="H18" s="8"/>
      <c r="I18" s="8">
        <f t="shared" si="0"/>
        <v>1</v>
      </c>
      <c r="J18" s="8"/>
      <c r="K18" s="8"/>
      <c r="L18" s="4">
        <f t="shared" si="10"/>
        <v>1</v>
      </c>
      <c r="M18" s="8">
        <f t="shared" si="1"/>
        <v>6.8808333333333396</v>
      </c>
      <c r="N18" s="8">
        <v>2.35</v>
      </c>
      <c r="O18" s="8">
        <f t="shared" si="2"/>
        <v>44.1</v>
      </c>
      <c r="P18" s="8">
        <v>91.5</v>
      </c>
      <c r="Q18" s="8">
        <f t="shared" si="11"/>
        <v>4.5750000000000002</v>
      </c>
      <c r="R18" s="8"/>
      <c r="S18" s="8">
        <v>0.9</v>
      </c>
      <c r="T18" s="8"/>
      <c r="U18" s="8"/>
      <c r="V18" s="8">
        <f t="shared" si="3"/>
        <v>5.4750000000000005</v>
      </c>
      <c r="W18" s="8" t="s">
        <v>366</v>
      </c>
      <c r="X18" s="8">
        <v>0.1</v>
      </c>
      <c r="Y18" s="8"/>
      <c r="Z18" s="8"/>
      <c r="AA18" s="8"/>
      <c r="AB18" s="8"/>
      <c r="AC18" s="8">
        <f t="shared" si="4"/>
        <v>0.1</v>
      </c>
      <c r="AD18" s="8">
        <v>18</v>
      </c>
      <c r="AE18" s="8">
        <f t="shared" si="12"/>
        <v>1.8</v>
      </c>
      <c r="AF18" s="8"/>
      <c r="AG18" s="8">
        <f t="shared" si="13"/>
        <v>1.8</v>
      </c>
      <c r="AH18" s="8">
        <v>2</v>
      </c>
      <c r="AI18" s="8"/>
      <c r="AJ18" s="8"/>
      <c r="AK18" s="8"/>
      <c r="AL18" s="8"/>
      <c r="AM18" s="8">
        <f t="shared" si="14"/>
        <v>3.8</v>
      </c>
      <c r="AN18" s="8"/>
      <c r="AO18" s="8"/>
      <c r="AP18" s="8"/>
      <c r="AQ18" s="8"/>
      <c r="AR18" s="8"/>
      <c r="AS18" s="8"/>
      <c r="AT18" s="8">
        <f t="shared" si="5"/>
        <v>0</v>
      </c>
      <c r="AU18" s="8"/>
      <c r="AV18" s="8"/>
      <c r="AW18" s="8">
        <v>0</v>
      </c>
      <c r="AX18" s="8" t="s">
        <v>496</v>
      </c>
      <c r="AY18" s="8" t="s">
        <v>497</v>
      </c>
      <c r="AZ18" s="8"/>
      <c r="BA18" s="8"/>
      <c r="BB18" s="8">
        <v>1</v>
      </c>
      <c r="BC18" s="8">
        <f t="shared" si="15"/>
        <v>1</v>
      </c>
      <c r="BD18" s="8">
        <f t="shared" si="7"/>
        <v>61.355833333333344</v>
      </c>
      <c r="BE18" s="8">
        <f t="shared" si="8"/>
        <v>63</v>
      </c>
      <c r="BF18" s="8">
        <f t="shared" si="9"/>
        <v>43</v>
      </c>
      <c r="BG18" s="8"/>
      <c r="BH18" s="8"/>
    </row>
    <row r="19" spans="1:60" x14ac:dyDescent="0.25">
      <c r="A19" s="8" t="s">
        <v>432</v>
      </c>
      <c r="B19" s="8" t="s">
        <v>498</v>
      </c>
      <c r="C19" s="8" t="s">
        <v>499</v>
      </c>
      <c r="D19" s="8">
        <v>5.92697916666667</v>
      </c>
      <c r="E19" s="8" t="s">
        <v>435</v>
      </c>
      <c r="F19" s="8">
        <v>1</v>
      </c>
      <c r="G19" s="8"/>
      <c r="H19" s="8"/>
      <c r="I19" s="8">
        <f t="shared" si="0"/>
        <v>1</v>
      </c>
      <c r="J19" s="8"/>
      <c r="K19" s="8"/>
      <c r="L19" s="4">
        <f t="shared" si="10"/>
        <v>1</v>
      </c>
      <c r="M19" s="8">
        <f t="shared" si="1"/>
        <v>6.92697916666667</v>
      </c>
      <c r="N19" s="8">
        <v>2.9119999999999999</v>
      </c>
      <c r="O19" s="8">
        <f t="shared" si="2"/>
        <v>47.472000000000001</v>
      </c>
      <c r="P19" s="8">
        <v>76.5</v>
      </c>
      <c r="Q19" s="8">
        <f t="shared" si="11"/>
        <v>3.8250000000000002</v>
      </c>
      <c r="R19" s="8"/>
      <c r="S19" s="8">
        <v>0.48</v>
      </c>
      <c r="T19" s="8"/>
      <c r="U19" s="8"/>
      <c r="V19" s="8">
        <f t="shared" si="3"/>
        <v>4.3049999999999997</v>
      </c>
      <c r="W19" s="8" t="s">
        <v>366</v>
      </c>
      <c r="X19" s="8">
        <v>0.1</v>
      </c>
      <c r="Y19" s="8"/>
      <c r="Z19" s="8"/>
      <c r="AA19" s="8"/>
      <c r="AB19" s="8"/>
      <c r="AC19" s="8">
        <f t="shared" si="4"/>
        <v>0.1</v>
      </c>
      <c r="AD19" s="8">
        <v>17</v>
      </c>
      <c r="AE19" s="8">
        <f t="shared" si="12"/>
        <v>1.7</v>
      </c>
      <c r="AF19" s="8"/>
      <c r="AG19" s="8">
        <f t="shared" si="13"/>
        <v>1.7</v>
      </c>
      <c r="AH19" s="8">
        <v>0.24</v>
      </c>
      <c r="AI19" s="8"/>
      <c r="AJ19" s="8"/>
      <c r="AK19" s="8"/>
      <c r="AL19" s="8"/>
      <c r="AM19" s="8">
        <f t="shared" si="14"/>
        <v>1.94</v>
      </c>
      <c r="AN19" s="8"/>
      <c r="AO19" s="8"/>
      <c r="AP19" s="8"/>
      <c r="AQ19" s="8"/>
      <c r="AR19" s="8"/>
      <c r="AS19" s="8"/>
      <c r="AT19" s="8">
        <f t="shared" si="5"/>
        <v>0</v>
      </c>
      <c r="AU19" s="8"/>
      <c r="AV19" s="8"/>
      <c r="AW19" s="8">
        <v>0</v>
      </c>
      <c r="AX19" s="8" t="s">
        <v>500</v>
      </c>
      <c r="AY19" s="8" t="s">
        <v>501</v>
      </c>
      <c r="AZ19" s="8"/>
      <c r="BA19" s="8"/>
      <c r="BB19" s="8">
        <v>0.75</v>
      </c>
      <c r="BC19" s="8">
        <f t="shared" si="15"/>
        <v>0.75</v>
      </c>
      <c r="BD19" s="8">
        <f t="shared" si="7"/>
        <v>61.493979166666669</v>
      </c>
      <c r="BE19" s="8">
        <f t="shared" si="8"/>
        <v>38</v>
      </c>
      <c r="BF19" s="8">
        <f t="shared" si="9"/>
        <v>40</v>
      </c>
      <c r="BG19" s="8"/>
      <c r="BH19" s="8"/>
    </row>
    <row r="20" spans="1:60" x14ac:dyDescent="0.25">
      <c r="A20" s="8" t="s">
        <v>432</v>
      </c>
      <c r="B20" s="8" t="s">
        <v>502</v>
      </c>
      <c r="C20" s="8" t="s">
        <v>503</v>
      </c>
      <c r="D20" s="8">
        <v>5.8740277777777798</v>
      </c>
      <c r="E20" s="8" t="s">
        <v>435</v>
      </c>
      <c r="F20" s="8">
        <v>1</v>
      </c>
      <c r="G20" s="8"/>
      <c r="H20" s="8"/>
      <c r="I20" s="8">
        <f t="shared" si="0"/>
        <v>1</v>
      </c>
      <c r="J20" s="8"/>
      <c r="K20" s="8"/>
      <c r="L20" s="4">
        <f t="shared" si="10"/>
        <v>1</v>
      </c>
      <c r="M20" s="8">
        <f t="shared" si="1"/>
        <v>6.8740277777777798</v>
      </c>
      <c r="N20" s="8">
        <v>2.6960000000000002</v>
      </c>
      <c r="O20" s="8">
        <f t="shared" si="2"/>
        <v>46.176000000000002</v>
      </c>
      <c r="P20" s="8">
        <v>65</v>
      </c>
      <c r="Q20" s="8">
        <f t="shared" si="11"/>
        <v>3.25</v>
      </c>
      <c r="R20" s="8"/>
      <c r="S20" s="8">
        <v>0.79500000000000004</v>
      </c>
      <c r="T20" s="8"/>
      <c r="U20" s="8"/>
      <c r="V20" s="8">
        <f t="shared" si="3"/>
        <v>4.0449999999999999</v>
      </c>
      <c r="W20" s="8" t="s">
        <v>366</v>
      </c>
      <c r="X20" s="8">
        <v>0.1</v>
      </c>
      <c r="Y20" s="8"/>
      <c r="Z20" s="8"/>
      <c r="AA20" s="8"/>
      <c r="AB20" s="8"/>
      <c r="AC20" s="8">
        <f t="shared" si="4"/>
        <v>0.1</v>
      </c>
      <c r="AD20" s="8">
        <v>20</v>
      </c>
      <c r="AE20" s="8">
        <f t="shared" si="12"/>
        <v>2</v>
      </c>
      <c r="AF20" s="8"/>
      <c r="AG20" s="8">
        <f t="shared" si="13"/>
        <v>2</v>
      </c>
      <c r="AH20" s="8">
        <v>1.44</v>
      </c>
      <c r="AI20" s="8"/>
      <c r="AJ20" s="8"/>
      <c r="AK20" s="8" t="s">
        <v>77</v>
      </c>
      <c r="AL20" s="8">
        <v>0.5</v>
      </c>
      <c r="AM20" s="8">
        <f t="shared" si="14"/>
        <v>3.94</v>
      </c>
      <c r="AN20" s="8"/>
      <c r="AO20" s="8"/>
      <c r="AP20" s="8"/>
      <c r="AQ20" s="8"/>
      <c r="AR20" s="8"/>
      <c r="AS20" s="8"/>
      <c r="AT20" s="8">
        <f t="shared" si="5"/>
        <v>0</v>
      </c>
      <c r="AU20" s="8"/>
      <c r="AV20" s="8"/>
      <c r="AW20" s="8">
        <v>0</v>
      </c>
      <c r="AX20" s="8"/>
      <c r="AY20" s="8"/>
      <c r="AZ20" s="8"/>
      <c r="BA20" s="8"/>
      <c r="BB20" s="8">
        <v>0</v>
      </c>
      <c r="BC20" s="8">
        <f t="shared" si="15"/>
        <v>0</v>
      </c>
      <c r="BD20" s="8">
        <f t="shared" si="7"/>
        <v>61.135027777777786</v>
      </c>
      <c r="BE20" s="8">
        <f t="shared" si="8"/>
        <v>51</v>
      </c>
      <c r="BF20" s="8">
        <f t="shared" si="9"/>
        <v>44</v>
      </c>
      <c r="BG20" s="8"/>
      <c r="BH20" s="8"/>
    </row>
    <row r="21" spans="1:60" x14ac:dyDescent="0.25">
      <c r="A21" s="8" t="s">
        <v>432</v>
      </c>
      <c r="B21" s="8" t="s">
        <v>504</v>
      </c>
      <c r="C21" s="8" t="s">
        <v>505</v>
      </c>
      <c r="D21" s="8">
        <v>5.9161111111111104</v>
      </c>
      <c r="E21" s="8" t="s">
        <v>435</v>
      </c>
      <c r="F21" s="8">
        <v>1</v>
      </c>
      <c r="G21" s="8"/>
      <c r="H21" s="8"/>
      <c r="I21" s="8">
        <f t="shared" si="0"/>
        <v>1</v>
      </c>
      <c r="J21" s="8"/>
      <c r="K21" s="8"/>
      <c r="L21" s="4">
        <f t="shared" si="10"/>
        <v>1</v>
      </c>
      <c r="M21" s="8">
        <f t="shared" si="1"/>
        <v>6.9161111111111104</v>
      </c>
      <c r="N21" s="8">
        <v>2.3610000000000002</v>
      </c>
      <c r="O21" s="8">
        <f t="shared" si="2"/>
        <v>44.165999999999997</v>
      </c>
      <c r="P21" s="8">
        <v>75.5</v>
      </c>
      <c r="Q21" s="8">
        <f t="shared" si="11"/>
        <v>3.7749999999999999</v>
      </c>
      <c r="R21" s="8"/>
      <c r="S21" s="8">
        <v>0.88500000000000001</v>
      </c>
      <c r="T21" s="8"/>
      <c r="U21" s="8"/>
      <c r="V21" s="8">
        <f t="shared" si="3"/>
        <v>4.66</v>
      </c>
      <c r="W21" s="8" t="s">
        <v>366</v>
      </c>
      <c r="X21" s="8">
        <v>0.1</v>
      </c>
      <c r="Y21" s="8"/>
      <c r="Z21" s="8"/>
      <c r="AA21" s="8"/>
      <c r="AB21" s="8"/>
      <c r="AC21" s="8">
        <f t="shared" si="4"/>
        <v>0.1</v>
      </c>
      <c r="AD21" s="8">
        <v>20</v>
      </c>
      <c r="AE21" s="8">
        <f t="shared" si="12"/>
        <v>2</v>
      </c>
      <c r="AF21" s="8"/>
      <c r="AG21" s="8">
        <f t="shared" si="13"/>
        <v>2</v>
      </c>
      <c r="AH21" s="8">
        <v>0</v>
      </c>
      <c r="AI21" s="8"/>
      <c r="AJ21" s="8"/>
      <c r="AK21" s="8"/>
      <c r="AL21" s="8"/>
      <c r="AM21" s="8">
        <f t="shared" si="14"/>
        <v>2</v>
      </c>
      <c r="AN21" s="8"/>
      <c r="AO21" s="8"/>
      <c r="AP21" s="8"/>
      <c r="AQ21" s="8"/>
      <c r="AR21" s="8"/>
      <c r="AS21" s="8"/>
      <c r="AT21" s="8">
        <f t="shared" si="5"/>
        <v>0</v>
      </c>
      <c r="AU21" s="8"/>
      <c r="AV21" s="8"/>
      <c r="AW21" s="8">
        <v>0</v>
      </c>
      <c r="AX21" s="8"/>
      <c r="AY21" s="8"/>
      <c r="AZ21" s="8"/>
      <c r="BA21" s="8"/>
      <c r="BB21" s="8">
        <v>0</v>
      </c>
      <c r="BC21" s="8">
        <f t="shared" si="15"/>
        <v>0</v>
      </c>
      <c r="BD21" s="8">
        <f t="shared" si="7"/>
        <v>57.842111111111102</v>
      </c>
      <c r="BE21" s="8">
        <f t="shared" si="8"/>
        <v>62</v>
      </c>
      <c r="BF21" s="8">
        <f t="shared" si="9"/>
        <v>60</v>
      </c>
      <c r="BG21" s="8"/>
      <c r="BH21" s="8"/>
    </row>
    <row r="22" spans="1:60" x14ac:dyDescent="0.25">
      <c r="A22" s="8" t="s">
        <v>432</v>
      </c>
      <c r="B22" s="8" t="s">
        <v>506</v>
      </c>
      <c r="C22" s="8" t="s">
        <v>507</v>
      </c>
      <c r="D22" s="8">
        <v>5.8334374999999996</v>
      </c>
      <c r="E22" s="8" t="s">
        <v>435</v>
      </c>
      <c r="F22" s="8">
        <v>1</v>
      </c>
      <c r="G22" s="8"/>
      <c r="H22" s="8"/>
      <c r="I22" s="8">
        <f t="shared" si="0"/>
        <v>1</v>
      </c>
      <c r="J22" s="8"/>
      <c r="K22" s="8"/>
      <c r="L22" s="4">
        <f t="shared" si="10"/>
        <v>1</v>
      </c>
      <c r="M22" s="8">
        <f t="shared" si="1"/>
        <v>6.8334374999999996</v>
      </c>
      <c r="N22" s="8">
        <v>2.3380000000000001</v>
      </c>
      <c r="O22" s="8">
        <f t="shared" si="2"/>
        <v>44.027999999999999</v>
      </c>
      <c r="P22" s="8">
        <v>62</v>
      </c>
      <c r="Q22" s="8">
        <f t="shared" si="11"/>
        <v>3.1</v>
      </c>
      <c r="R22" s="8"/>
      <c r="S22" s="8">
        <v>0.33</v>
      </c>
      <c r="T22" s="8"/>
      <c r="U22" s="8"/>
      <c r="V22" s="8">
        <f t="shared" si="3"/>
        <v>3.43</v>
      </c>
      <c r="W22" s="8" t="s">
        <v>366</v>
      </c>
      <c r="X22" s="8">
        <v>0.1</v>
      </c>
      <c r="Y22" s="8"/>
      <c r="Z22" s="8"/>
      <c r="AA22" s="8"/>
      <c r="AB22" s="8"/>
      <c r="AC22" s="8">
        <f t="shared" si="4"/>
        <v>0.1</v>
      </c>
      <c r="AD22" s="8">
        <v>16</v>
      </c>
      <c r="AE22" s="8">
        <f t="shared" si="12"/>
        <v>1.6</v>
      </c>
      <c r="AF22" s="8"/>
      <c r="AG22" s="8">
        <f t="shared" si="13"/>
        <v>1.6</v>
      </c>
      <c r="AH22" s="8">
        <v>0.24</v>
      </c>
      <c r="AI22" s="8"/>
      <c r="AJ22" s="8"/>
      <c r="AK22" s="8"/>
      <c r="AL22" s="8"/>
      <c r="AM22" s="8">
        <f t="shared" si="14"/>
        <v>1.84</v>
      </c>
      <c r="AN22" s="8"/>
      <c r="AO22" s="8"/>
      <c r="AP22" s="8"/>
      <c r="AQ22" s="8"/>
      <c r="AR22" s="8"/>
      <c r="AS22" s="8"/>
      <c r="AT22" s="8">
        <f t="shared" si="5"/>
        <v>0</v>
      </c>
      <c r="AU22" s="8"/>
      <c r="AV22" s="8"/>
      <c r="AW22" s="8">
        <v>0</v>
      </c>
      <c r="AX22" s="8" t="s">
        <v>91</v>
      </c>
      <c r="AY22" s="8"/>
      <c r="AZ22" s="8"/>
      <c r="BA22" s="8"/>
      <c r="BB22" s="8">
        <v>0.5</v>
      </c>
      <c r="BC22" s="8">
        <f t="shared" si="15"/>
        <v>0.5</v>
      </c>
      <c r="BD22" s="8">
        <f t="shared" si="7"/>
        <v>56.731437500000006</v>
      </c>
      <c r="BE22" s="8">
        <f t="shared" si="8"/>
        <v>64</v>
      </c>
      <c r="BF22" s="8">
        <f t="shared" si="9"/>
        <v>66</v>
      </c>
      <c r="BG22" s="8"/>
      <c r="BH22" s="8"/>
    </row>
    <row r="23" spans="1:60" x14ac:dyDescent="0.25">
      <c r="A23" s="8" t="s">
        <v>432</v>
      </c>
      <c r="B23" s="8" t="s">
        <v>508</v>
      </c>
      <c r="C23" s="8" t="s">
        <v>509</v>
      </c>
      <c r="D23" s="8">
        <v>5.6749999999999998</v>
      </c>
      <c r="E23" s="8" t="s">
        <v>435</v>
      </c>
      <c r="F23" s="8">
        <v>1</v>
      </c>
      <c r="G23" s="8"/>
      <c r="H23" s="8"/>
      <c r="I23" s="8">
        <f t="shared" si="0"/>
        <v>1</v>
      </c>
      <c r="J23" s="8"/>
      <c r="K23" s="8"/>
      <c r="L23" s="4">
        <f t="shared" si="10"/>
        <v>1</v>
      </c>
      <c r="M23" s="8">
        <f t="shared" si="1"/>
        <v>6.6749999999999998</v>
      </c>
      <c r="N23" s="8">
        <v>2.0550000000000002</v>
      </c>
      <c r="O23" s="8">
        <f t="shared" si="2"/>
        <v>42.33</v>
      </c>
      <c r="P23" s="8">
        <v>84.5</v>
      </c>
      <c r="Q23" s="8">
        <f t="shared" si="11"/>
        <v>4.2249999999999996</v>
      </c>
      <c r="R23" s="8"/>
      <c r="S23" s="8">
        <v>0.3</v>
      </c>
      <c r="T23" s="8"/>
      <c r="U23" s="8"/>
      <c r="V23" s="8">
        <f t="shared" si="3"/>
        <v>4.5249999999999995</v>
      </c>
      <c r="W23" s="8" t="s">
        <v>366</v>
      </c>
      <c r="X23" s="8">
        <v>0.1</v>
      </c>
      <c r="Y23" s="8"/>
      <c r="Z23" s="8"/>
      <c r="AA23" s="8"/>
      <c r="AB23" s="8"/>
      <c r="AC23" s="8">
        <f t="shared" si="4"/>
        <v>0.1</v>
      </c>
      <c r="AD23" s="8">
        <v>12</v>
      </c>
      <c r="AE23" s="8">
        <f t="shared" si="12"/>
        <v>1.2</v>
      </c>
      <c r="AF23" s="8"/>
      <c r="AG23" s="8">
        <f t="shared" si="13"/>
        <v>1.2</v>
      </c>
      <c r="AH23" s="8">
        <v>0.14000000000000001</v>
      </c>
      <c r="AI23" s="8"/>
      <c r="AJ23" s="8"/>
      <c r="AK23" s="8"/>
      <c r="AL23" s="8"/>
      <c r="AM23" s="8">
        <f t="shared" si="14"/>
        <v>1.3399999999999999</v>
      </c>
      <c r="AN23" s="8"/>
      <c r="AO23" s="8"/>
      <c r="AP23" s="8"/>
      <c r="AQ23" s="8"/>
      <c r="AR23" s="8"/>
      <c r="AS23" s="8"/>
      <c r="AT23" s="8">
        <f t="shared" si="5"/>
        <v>0</v>
      </c>
      <c r="AU23" s="8"/>
      <c r="AV23" s="8"/>
      <c r="AW23" s="8">
        <v>0</v>
      </c>
      <c r="AX23" s="8" t="s">
        <v>510</v>
      </c>
      <c r="AY23" s="8" t="s">
        <v>510</v>
      </c>
      <c r="AZ23" s="8"/>
      <c r="BA23" s="8"/>
      <c r="BB23" s="8">
        <v>1.5</v>
      </c>
      <c r="BC23" s="8">
        <f t="shared" si="15"/>
        <v>1.5</v>
      </c>
      <c r="BD23" s="8">
        <f t="shared" si="7"/>
        <v>56.47</v>
      </c>
      <c r="BE23" s="8">
        <f t="shared" si="8"/>
        <v>74</v>
      </c>
      <c r="BF23" s="8">
        <f t="shared" si="9"/>
        <v>69</v>
      </c>
      <c r="BG23" s="8"/>
      <c r="BH23" s="8"/>
    </row>
    <row r="24" spans="1:60" x14ac:dyDescent="0.25">
      <c r="A24" s="8" t="s">
        <v>432</v>
      </c>
      <c r="B24" s="8" t="s">
        <v>511</v>
      </c>
      <c r="C24" s="8" t="s">
        <v>512</v>
      </c>
      <c r="D24" s="8">
        <v>5.8645486111111103</v>
      </c>
      <c r="E24" s="8" t="s">
        <v>435</v>
      </c>
      <c r="F24" s="8">
        <v>1</v>
      </c>
      <c r="G24" s="8"/>
      <c r="H24" s="8"/>
      <c r="I24" s="8">
        <f t="shared" si="0"/>
        <v>1</v>
      </c>
      <c r="J24" s="8"/>
      <c r="K24" s="8"/>
      <c r="L24" s="4">
        <f t="shared" si="10"/>
        <v>1</v>
      </c>
      <c r="M24" s="8">
        <f t="shared" si="1"/>
        <v>6.8645486111111103</v>
      </c>
      <c r="N24" s="8">
        <v>2.0750000000000002</v>
      </c>
      <c r="O24" s="8">
        <f t="shared" si="2"/>
        <v>42.449999999999996</v>
      </c>
      <c r="P24" s="8">
        <v>73.5</v>
      </c>
      <c r="Q24" s="8">
        <f t="shared" si="11"/>
        <v>3.6749999999999998</v>
      </c>
      <c r="R24" s="8"/>
      <c r="S24" s="8">
        <v>0.3</v>
      </c>
      <c r="T24" s="8"/>
      <c r="U24" s="8"/>
      <c r="V24" s="8">
        <f t="shared" si="3"/>
        <v>3.9749999999999996</v>
      </c>
      <c r="W24" s="8" t="s">
        <v>366</v>
      </c>
      <c r="X24" s="8">
        <v>0.1</v>
      </c>
      <c r="Y24" s="8"/>
      <c r="Z24" s="8"/>
      <c r="AA24" s="8"/>
      <c r="AB24" s="8"/>
      <c r="AC24" s="8">
        <f t="shared" si="4"/>
        <v>0.1</v>
      </c>
      <c r="AD24" s="8">
        <v>18</v>
      </c>
      <c r="AE24" s="8">
        <f t="shared" si="12"/>
        <v>1.8</v>
      </c>
      <c r="AF24" s="8"/>
      <c r="AG24" s="8">
        <f t="shared" si="13"/>
        <v>1.8</v>
      </c>
      <c r="AH24" s="8">
        <v>1.1200000000000001</v>
      </c>
      <c r="AI24" s="8"/>
      <c r="AJ24" s="8"/>
      <c r="AK24" s="8"/>
      <c r="AL24" s="8"/>
      <c r="AM24" s="8">
        <f t="shared" si="14"/>
        <v>2.92</v>
      </c>
      <c r="AN24" s="8"/>
      <c r="AO24" s="8"/>
      <c r="AP24" s="8"/>
      <c r="AQ24" s="8"/>
      <c r="AR24" s="8"/>
      <c r="AS24" s="8"/>
      <c r="AT24" s="8">
        <f t="shared" si="5"/>
        <v>0</v>
      </c>
      <c r="AU24" s="8"/>
      <c r="AV24" s="8"/>
      <c r="AW24" s="8">
        <v>0</v>
      </c>
      <c r="AX24" s="8"/>
      <c r="AY24" s="8"/>
      <c r="AZ24" s="8"/>
      <c r="BA24" s="8"/>
      <c r="BB24" s="8">
        <v>0</v>
      </c>
      <c r="BC24" s="8">
        <f t="shared" si="15"/>
        <v>0</v>
      </c>
      <c r="BD24" s="8">
        <f t="shared" si="7"/>
        <v>56.309548611111111</v>
      </c>
      <c r="BE24" s="8">
        <f t="shared" si="8"/>
        <v>71</v>
      </c>
      <c r="BF24" s="8">
        <f t="shared" si="9"/>
        <v>71</v>
      </c>
      <c r="BG24" s="8"/>
      <c r="BH24" s="8"/>
    </row>
    <row r="25" spans="1:60" x14ac:dyDescent="0.25">
      <c r="A25" s="8" t="s">
        <v>432</v>
      </c>
      <c r="B25" s="8" t="s">
        <v>513</v>
      </c>
      <c r="C25" s="8" t="s">
        <v>514</v>
      </c>
      <c r="D25" s="8">
        <v>5.9013166319444403</v>
      </c>
      <c r="E25" s="8" t="s">
        <v>435</v>
      </c>
      <c r="F25" s="8">
        <v>1</v>
      </c>
      <c r="G25" s="8"/>
      <c r="H25" s="8"/>
      <c r="I25" s="8">
        <f t="shared" si="0"/>
        <v>1</v>
      </c>
      <c r="J25" s="8"/>
      <c r="K25" s="8"/>
      <c r="L25" s="4">
        <f t="shared" si="10"/>
        <v>1</v>
      </c>
      <c r="M25" s="8">
        <f t="shared" si="1"/>
        <v>6.9013166319444403</v>
      </c>
      <c r="N25" s="8">
        <v>1.752</v>
      </c>
      <c r="O25" s="8">
        <f t="shared" si="2"/>
        <v>40.511999999999993</v>
      </c>
      <c r="P25" s="8">
        <v>55</v>
      </c>
      <c r="Q25" s="8">
        <f t="shared" si="11"/>
        <v>2.75</v>
      </c>
      <c r="R25" s="8"/>
      <c r="S25" s="8">
        <v>0.9</v>
      </c>
      <c r="T25" s="8"/>
      <c r="U25" s="8"/>
      <c r="V25" s="8">
        <f t="shared" si="3"/>
        <v>3.65</v>
      </c>
      <c r="W25" s="8" t="s">
        <v>366</v>
      </c>
      <c r="X25" s="8">
        <v>0.1</v>
      </c>
      <c r="Y25" s="8"/>
      <c r="Z25" s="8"/>
      <c r="AA25" s="8"/>
      <c r="AB25" s="8"/>
      <c r="AC25" s="8">
        <f t="shared" si="4"/>
        <v>0.1</v>
      </c>
      <c r="AD25" s="8">
        <v>14</v>
      </c>
      <c r="AE25" s="8">
        <f t="shared" si="12"/>
        <v>1.4</v>
      </c>
      <c r="AF25" s="8"/>
      <c r="AG25" s="8">
        <f t="shared" si="13"/>
        <v>1.4</v>
      </c>
      <c r="AH25" s="8">
        <v>0.52</v>
      </c>
      <c r="AI25" s="8"/>
      <c r="AJ25" s="8"/>
      <c r="AK25" s="8"/>
      <c r="AL25" s="8"/>
      <c r="AM25" s="8">
        <f t="shared" si="14"/>
        <v>1.92</v>
      </c>
      <c r="AN25" s="8"/>
      <c r="AO25" s="8"/>
      <c r="AP25" s="8"/>
      <c r="AQ25" s="8"/>
      <c r="AR25" s="8"/>
      <c r="AS25" s="8"/>
      <c r="AT25" s="8">
        <f t="shared" si="5"/>
        <v>0</v>
      </c>
      <c r="AU25" s="8"/>
      <c r="AV25" s="8"/>
      <c r="AW25" s="8">
        <v>0</v>
      </c>
      <c r="AX25" s="8"/>
      <c r="AY25" s="8"/>
      <c r="AZ25" s="8"/>
      <c r="BA25" s="8"/>
      <c r="BB25" s="8">
        <v>0</v>
      </c>
      <c r="BC25" s="8">
        <f t="shared" si="15"/>
        <v>0</v>
      </c>
      <c r="BD25" s="8">
        <f t="shared" si="7"/>
        <v>53.083316631944435</v>
      </c>
      <c r="BE25" s="8">
        <f t="shared" si="8"/>
        <v>83</v>
      </c>
      <c r="BF25" s="8">
        <f t="shared" si="9"/>
        <v>84</v>
      </c>
      <c r="BG25" s="8"/>
      <c r="BH25" s="8"/>
    </row>
    <row r="26" spans="1:60" x14ac:dyDescent="0.25">
      <c r="A26" s="8" t="s">
        <v>432</v>
      </c>
      <c r="B26" s="8" t="s">
        <v>515</v>
      </c>
      <c r="C26" s="8" t="s">
        <v>516</v>
      </c>
      <c r="D26" s="8">
        <v>5.6586111111111101</v>
      </c>
      <c r="E26" s="8" t="s">
        <v>435</v>
      </c>
      <c r="F26" s="8">
        <v>1</v>
      </c>
      <c r="G26" s="8"/>
      <c r="H26" s="8"/>
      <c r="I26" s="8">
        <f t="shared" si="0"/>
        <v>1</v>
      </c>
      <c r="J26" s="8"/>
      <c r="K26" s="8"/>
      <c r="L26" s="4">
        <f t="shared" si="10"/>
        <v>1</v>
      </c>
      <c r="M26" s="8">
        <f t="shared" si="1"/>
        <v>6.6586111111111101</v>
      </c>
      <c r="N26" s="8">
        <v>1.5820000000000001</v>
      </c>
      <c r="O26" s="8">
        <f t="shared" si="2"/>
        <v>39.491999999999997</v>
      </c>
      <c r="P26" s="8">
        <v>70</v>
      </c>
      <c r="Q26" s="8">
        <f t="shared" si="11"/>
        <v>3.5</v>
      </c>
      <c r="R26" s="8"/>
      <c r="S26" s="8">
        <v>0.15</v>
      </c>
      <c r="T26" s="8"/>
      <c r="U26" s="8"/>
      <c r="V26" s="8">
        <f t="shared" si="3"/>
        <v>3.65</v>
      </c>
      <c r="W26" s="8" t="s">
        <v>366</v>
      </c>
      <c r="X26" s="8">
        <v>0.1</v>
      </c>
      <c r="Y26" s="8"/>
      <c r="Z26" s="8"/>
      <c r="AA26" s="8"/>
      <c r="AB26" s="8"/>
      <c r="AC26" s="8">
        <f t="shared" si="4"/>
        <v>0.1</v>
      </c>
      <c r="AD26" s="8">
        <v>20</v>
      </c>
      <c r="AE26" s="8">
        <f t="shared" si="12"/>
        <v>2</v>
      </c>
      <c r="AF26" s="8"/>
      <c r="AG26" s="8">
        <f t="shared" si="13"/>
        <v>2</v>
      </c>
      <c r="AH26" s="8">
        <v>0</v>
      </c>
      <c r="AI26" s="8"/>
      <c r="AJ26" s="8"/>
      <c r="AK26" s="8"/>
      <c r="AL26" s="8"/>
      <c r="AM26" s="8">
        <f t="shared" si="14"/>
        <v>2</v>
      </c>
      <c r="AN26" s="8"/>
      <c r="AO26" s="8"/>
      <c r="AP26" s="8"/>
      <c r="AQ26" s="8"/>
      <c r="AR26" s="8"/>
      <c r="AS26" s="8"/>
      <c r="AT26" s="8">
        <f t="shared" si="5"/>
        <v>0</v>
      </c>
      <c r="AU26" s="8"/>
      <c r="AV26" s="8"/>
      <c r="AW26" s="8">
        <v>0</v>
      </c>
      <c r="AX26" s="8"/>
      <c r="AY26" s="8"/>
      <c r="AZ26" s="8"/>
      <c r="BA26" s="8"/>
      <c r="BB26" s="8">
        <v>0</v>
      </c>
      <c r="BC26" s="8">
        <f t="shared" si="15"/>
        <v>0</v>
      </c>
      <c r="BD26" s="8">
        <f t="shared" si="7"/>
        <v>51.900611111111104</v>
      </c>
      <c r="BE26" s="8">
        <f t="shared" si="8"/>
        <v>88</v>
      </c>
      <c r="BF26" s="8">
        <f t="shared" si="9"/>
        <v>88</v>
      </c>
      <c r="BG26" s="8"/>
      <c r="BH26" s="8"/>
    </row>
    <row r="27" spans="1:60" x14ac:dyDescent="0.25">
      <c r="A27" s="8" t="s">
        <v>432</v>
      </c>
      <c r="B27" s="8" t="s">
        <v>517</v>
      </c>
      <c r="C27" s="8" t="s">
        <v>518</v>
      </c>
      <c r="D27" s="8">
        <v>5.8674652777777796</v>
      </c>
      <c r="E27" s="8" t="s">
        <v>435</v>
      </c>
      <c r="F27" s="8">
        <v>1</v>
      </c>
      <c r="G27" s="8"/>
      <c r="H27" s="8"/>
      <c r="I27" s="8">
        <f t="shared" si="0"/>
        <v>1</v>
      </c>
      <c r="J27" s="8"/>
      <c r="K27" s="8"/>
      <c r="L27" s="4">
        <f t="shared" si="10"/>
        <v>1</v>
      </c>
      <c r="M27" s="8">
        <f t="shared" si="1"/>
        <v>6.8674652777777796</v>
      </c>
      <c r="N27" s="8">
        <v>1.3049999999999999</v>
      </c>
      <c r="O27" s="8">
        <f t="shared" si="2"/>
        <v>37.83</v>
      </c>
      <c r="P27" s="8">
        <v>57</v>
      </c>
      <c r="Q27" s="8">
        <f t="shared" si="11"/>
        <v>2.8499999999999996</v>
      </c>
      <c r="R27" s="8"/>
      <c r="S27" s="8">
        <v>0</v>
      </c>
      <c r="T27" s="8"/>
      <c r="U27" s="8"/>
      <c r="V27" s="8">
        <f t="shared" si="3"/>
        <v>2.8499999999999996</v>
      </c>
      <c r="W27" s="8" t="s">
        <v>366</v>
      </c>
      <c r="X27" s="8">
        <v>0.1</v>
      </c>
      <c r="Y27" s="8"/>
      <c r="Z27" s="8"/>
      <c r="AA27" s="8"/>
      <c r="AB27" s="8"/>
      <c r="AC27" s="8">
        <f t="shared" si="4"/>
        <v>0.1</v>
      </c>
      <c r="AD27" s="8">
        <v>19</v>
      </c>
      <c r="AE27" s="8">
        <f t="shared" si="12"/>
        <v>1.9</v>
      </c>
      <c r="AF27" s="8"/>
      <c r="AG27" s="8">
        <f t="shared" si="13"/>
        <v>1.9</v>
      </c>
      <c r="AH27" s="8">
        <v>0</v>
      </c>
      <c r="AI27" s="8"/>
      <c r="AJ27" s="8"/>
      <c r="AK27" s="8"/>
      <c r="AL27" s="8"/>
      <c r="AM27" s="8">
        <f t="shared" si="14"/>
        <v>1.9</v>
      </c>
      <c r="AN27" s="8"/>
      <c r="AO27" s="8"/>
      <c r="AP27" s="8"/>
      <c r="AQ27" s="8"/>
      <c r="AR27" s="8"/>
      <c r="AS27" s="8"/>
      <c r="AT27" s="8">
        <f t="shared" si="5"/>
        <v>0</v>
      </c>
      <c r="AU27" s="8"/>
      <c r="AV27" s="8"/>
      <c r="AW27" s="8">
        <v>0</v>
      </c>
      <c r="AX27" s="8"/>
      <c r="AY27" s="8"/>
      <c r="AZ27" s="8"/>
      <c r="BA27" s="8"/>
      <c r="BB27" s="8">
        <v>0</v>
      </c>
      <c r="BC27" s="8">
        <f t="shared" si="15"/>
        <v>0</v>
      </c>
      <c r="BD27" s="8">
        <f t="shared" si="7"/>
        <v>49.547465277777782</v>
      </c>
      <c r="BE27" s="8">
        <f t="shared" si="8"/>
        <v>94</v>
      </c>
      <c r="BF27" s="8">
        <f t="shared" si="9"/>
        <v>92</v>
      </c>
      <c r="BG27" s="8"/>
      <c r="BH27" s="8"/>
    </row>
    <row r="28" spans="1:60" x14ac:dyDescent="0.25">
      <c r="A28" s="8" t="s">
        <v>432</v>
      </c>
      <c r="B28" s="8" t="s">
        <v>519</v>
      </c>
      <c r="C28" s="8" t="s">
        <v>520</v>
      </c>
      <c r="D28" s="8">
        <v>5.8764583333333302</v>
      </c>
      <c r="E28" s="8" t="s">
        <v>435</v>
      </c>
      <c r="F28" s="8">
        <v>1</v>
      </c>
      <c r="G28" s="8"/>
      <c r="H28" s="8"/>
      <c r="I28" s="8">
        <f t="shared" si="0"/>
        <v>1</v>
      </c>
      <c r="J28" s="8"/>
      <c r="K28" s="8"/>
      <c r="L28" s="4">
        <f t="shared" si="10"/>
        <v>1</v>
      </c>
      <c r="M28" s="8">
        <f t="shared" si="1"/>
        <v>6.8764583333333302</v>
      </c>
      <c r="N28" s="8">
        <v>1.139</v>
      </c>
      <c r="O28" s="8">
        <f t="shared" si="2"/>
        <v>36.833999999999996</v>
      </c>
      <c r="P28" s="8">
        <v>62.5</v>
      </c>
      <c r="Q28" s="8">
        <f t="shared" si="11"/>
        <v>3.125</v>
      </c>
      <c r="R28" s="8"/>
      <c r="S28" s="8">
        <v>0.3</v>
      </c>
      <c r="T28" s="8"/>
      <c r="U28" s="8"/>
      <c r="V28" s="8">
        <f t="shared" si="3"/>
        <v>3.4249999999999998</v>
      </c>
      <c r="W28" s="8" t="s">
        <v>366</v>
      </c>
      <c r="X28" s="8">
        <v>0.1</v>
      </c>
      <c r="Y28" s="8"/>
      <c r="Z28" s="8"/>
      <c r="AA28" s="8"/>
      <c r="AB28" s="8"/>
      <c r="AC28" s="8">
        <f t="shared" si="4"/>
        <v>0.1</v>
      </c>
      <c r="AD28" s="8">
        <v>19</v>
      </c>
      <c r="AE28" s="8">
        <f t="shared" si="12"/>
        <v>1.9</v>
      </c>
      <c r="AF28" s="8"/>
      <c r="AG28" s="8">
        <f t="shared" si="13"/>
        <v>1.9</v>
      </c>
      <c r="AH28" s="8">
        <v>0</v>
      </c>
      <c r="AI28" s="8"/>
      <c r="AJ28" s="8"/>
      <c r="AK28" s="8"/>
      <c r="AL28" s="8"/>
      <c r="AM28" s="8">
        <f t="shared" si="14"/>
        <v>1.9</v>
      </c>
      <c r="AN28" s="8"/>
      <c r="AO28" s="8"/>
      <c r="AP28" s="8"/>
      <c r="AQ28" s="8"/>
      <c r="AR28" s="8"/>
      <c r="AS28" s="8"/>
      <c r="AT28" s="8">
        <f t="shared" si="5"/>
        <v>0</v>
      </c>
      <c r="AU28" s="8"/>
      <c r="AV28" s="8"/>
      <c r="AW28" s="8">
        <v>0</v>
      </c>
      <c r="AX28" s="8"/>
      <c r="AY28" s="8"/>
      <c r="AZ28" s="8"/>
      <c r="BA28" s="8"/>
      <c r="BB28" s="8">
        <v>0</v>
      </c>
      <c r="BC28" s="8">
        <f t="shared" si="15"/>
        <v>0</v>
      </c>
      <c r="BD28" s="8">
        <f t="shared" si="7"/>
        <v>49.135458333333325</v>
      </c>
      <c r="BE28" s="8">
        <f t="shared" si="8"/>
        <v>96</v>
      </c>
      <c r="BF28" s="8">
        <f t="shared" si="9"/>
        <v>93</v>
      </c>
      <c r="BG28" s="8"/>
      <c r="BH28" s="8"/>
    </row>
    <row r="29" spans="1:60" x14ac:dyDescent="0.25">
      <c r="A29" s="8" t="s">
        <v>432</v>
      </c>
      <c r="B29" s="8" t="s">
        <v>521</v>
      </c>
      <c r="C29" s="8" t="s">
        <v>522</v>
      </c>
      <c r="D29" s="8">
        <v>5.25045138888889</v>
      </c>
      <c r="E29" s="8" t="s">
        <v>435</v>
      </c>
      <c r="F29" s="8">
        <v>1</v>
      </c>
      <c r="G29" s="8"/>
      <c r="H29" s="8"/>
      <c r="I29" s="8">
        <f t="shared" si="0"/>
        <v>1</v>
      </c>
      <c r="J29" s="8"/>
      <c r="K29" s="8"/>
      <c r="L29" s="4">
        <f t="shared" si="10"/>
        <v>1</v>
      </c>
      <c r="M29" s="8">
        <f t="shared" si="1"/>
        <v>6.25045138888889</v>
      </c>
      <c r="N29" s="8">
        <v>1.0429999999999999</v>
      </c>
      <c r="O29" s="8">
        <f t="shared" si="2"/>
        <v>36.257999999999996</v>
      </c>
      <c r="P29" s="8">
        <v>63</v>
      </c>
      <c r="Q29" s="8">
        <f t="shared" si="11"/>
        <v>3.15</v>
      </c>
      <c r="R29" s="8"/>
      <c r="S29" s="8">
        <v>0.3</v>
      </c>
      <c r="T29" s="8"/>
      <c r="U29" s="8"/>
      <c r="V29" s="8">
        <f t="shared" si="3"/>
        <v>3.4499999999999997</v>
      </c>
      <c r="W29" s="8" t="s">
        <v>366</v>
      </c>
      <c r="X29" s="8">
        <v>0.1</v>
      </c>
      <c r="Y29" s="8"/>
      <c r="Z29" s="8"/>
      <c r="AA29" s="8"/>
      <c r="AB29" s="8"/>
      <c r="AC29" s="8">
        <f t="shared" si="4"/>
        <v>0.1</v>
      </c>
      <c r="AD29" s="8">
        <v>18</v>
      </c>
      <c r="AE29" s="8">
        <f t="shared" si="12"/>
        <v>1.8</v>
      </c>
      <c r="AF29" s="8"/>
      <c r="AG29" s="8">
        <f t="shared" si="13"/>
        <v>1.8</v>
      </c>
      <c r="AH29" s="8">
        <v>0</v>
      </c>
      <c r="AI29" s="8"/>
      <c r="AJ29" s="8"/>
      <c r="AK29" s="8"/>
      <c r="AL29" s="8"/>
      <c r="AM29" s="8">
        <f t="shared" si="14"/>
        <v>1.8</v>
      </c>
      <c r="AN29" s="8"/>
      <c r="AO29" s="8"/>
      <c r="AP29" s="8"/>
      <c r="AQ29" s="8"/>
      <c r="AR29" s="8"/>
      <c r="AS29" s="8"/>
      <c r="AT29" s="8">
        <f t="shared" si="5"/>
        <v>0</v>
      </c>
      <c r="AU29" s="8"/>
      <c r="AV29" s="8"/>
      <c r="AW29" s="8">
        <v>0</v>
      </c>
      <c r="AX29" s="8"/>
      <c r="AY29" s="8"/>
      <c r="AZ29" s="8"/>
      <c r="BA29" s="8"/>
      <c r="BB29" s="8">
        <v>0</v>
      </c>
      <c r="BC29" s="8">
        <f t="shared" si="15"/>
        <v>0</v>
      </c>
      <c r="BD29" s="8">
        <f t="shared" si="7"/>
        <v>47.858451388888888</v>
      </c>
      <c r="BE29" s="8">
        <f t="shared" si="8"/>
        <v>97</v>
      </c>
      <c r="BF29" s="8">
        <f t="shared" si="9"/>
        <v>97</v>
      </c>
      <c r="BG29" s="8"/>
      <c r="BH29" s="8"/>
    </row>
    <row r="30" spans="1:60" x14ac:dyDescent="0.25">
      <c r="A30" s="8" t="s">
        <v>432</v>
      </c>
      <c r="B30" s="8" t="s">
        <v>523</v>
      </c>
      <c r="C30" s="30" t="s">
        <v>524</v>
      </c>
      <c r="D30" s="8">
        <v>5.6449380341880397</v>
      </c>
      <c r="E30" s="8" t="s">
        <v>435</v>
      </c>
      <c r="F30" s="8">
        <v>1</v>
      </c>
      <c r="G30" s="8"/>
      <c r="H30" s="8"/>
      <c r="I30" s="8">
        <f t="shared" si="0"/>
        <v>1</v>
      </c>
      <c r="J30" s="8"/>
      <c r="K30" s="8"/>
      <c r="L30" s="4">
        <f t="shared" si="10"/>
        <v>1</v>
      </c>
      <c r="M30" s="8">
        <f t="shared" si="1"/>
        <v>6.6449380341880397</v>
      </c>
      <c r="N30" s="8">
        <v>0.9</v>
      </c>
      <c r="O30" s="8">
        <f t="shared" si="2"/>
        <v>35.4</v>
      </c>
      <c r="P30" s="8">
        <v>50</v>
      </c>
      <c r="Q30" s="8">
        <f t="shared" si="11"/>
        <v>2.5</v>
      </c>
      <c r="R30" s="8"/>
      <c r="S30" s="8">
        <v>0.12</v>
      </c>
      <c r="T30" s="8"/>
      <c r="U30" s="8"/>
      <c r="V30" s="8">
        <f t="shared" si="3"/>
        <v>2.62</v>
      </c>
      <c r="W30" s="8" t="s">
        <v>366</v>
      </c>
      <c r="X30" s="8">
        <v>0.1</v>
      </c>
      <c r="Y30" s="8"/>
      <c r="Z30" s="8"/>
      <c r="AA30" s="8"/>
      <c r="AB30" s="8"/>
      <c r="AC30" s="8">
        <f t="shared" si="4"/>
        <v>0.1</v>
      </c>
      <c r="AD30" s="8">
        <v>0</v>
      </c>
      <c r="AE30" s="8">
        <f t="shared" si="12"/>
        <v>0</v>
      </c>
      <c r="AF30" s="8"/>
      <c r="AG30" s="8">
        <f t="shared" si="13"/>
        <v>0</v>
      </c>
      <c r="AH30" s="8">
        <v>0</v>
      </c>
      <c r="AI30" s="8"/>
      <c r="AJ30" s="8"/>
      <c r="AK30" s="8"/>
      <c r="AL30" s="8"/>
      <c r="AM30" s="8">
        <f t="shared" si="14"/>
        <v>0</v>
      </c>
      <c r="AN30" s="8"/>
      <c r="AO30" s="8"/>
      <c r="AP30" s="8"/>
      <c r="AQ30" s="8"/>
      <c r="AR30" s="8"/>
      <c r="AS30" s="8"/>
      <c r="AT30" s="8">
        <f t="shared" si="5"/>
        <v>0</v>
      </c>
      <c r="AU30" s="8"/>
      <c r="AV30" s="8"/>
      <c r="AW30" s="8">
        <v>0</v>
      </c>
      <c r="AX30" s="8"/>
      <c r="AY30" s="8"/>
      <c r="AZ30" s="8"/>
      <c r="BA30" s="8"/>
      <c r="BB30" s="8">
        <v>0</v>
      </c>
      <c r="BC30" s="8">
        <f t="shared" si="15"/>
        <v>0</v>
      </c>
      <c r="BD30" s="8">
        <f t="shared" si="7"/>
        <v>44.764938034188035</v>
      </c>
      <c r="BE30" s="8">
        <f t="shared" si="8"/>
        <v>98</v>
      </c>
      <c r="BF30" s="8">
        <f t="shared" si="9"/>
        <v>99</v>
      </c>
      <c r="BG30" s="8"/>
      <c r="BH30" s="8"/>
    </row>
    <row r="31" spans="1:60" x14ac:dyDescent="0.25">
      <c r="A31" s="8" t="s">
        <v>525</v>
      </c>
      <c r="B31" s="8" t="s">
        <v>526</v>
      </c>
      <c r="C31" s="8" t="s">
        <v>527</v>
      </c>
      <c r="D31" s="8">
        <v>5.4755781250000002</v>
      </c>
      <c r="E31" s="8" t="s">
        <v>528</v>
      </c>
      <c r="F31" s="8">
        <v>0.25</v>
      </c>
      <c r="G31" s="8"/>
      <c r="H31" s="8"/>
      <c r="I31" s="8">
        <f t="shared" si="0"/>
        <v>0.25</v>
      </c>
      <c r="J31" s="8"/>
      <c r="K31" s="8"/>
      <c r="L31" s="4">
        <f t="shared" si="10"/>
        <v>0.25</v>
      </c>
      <c r="M31" s="8">
        <f t="shared" si="1"/>
        <v>5.7255781250000002</v>
      </c>
      <c r="N31" s="8">
        <v>3.6549999999999998</v>
      </c>
      <c r="O31" s="8">
        <f t="shared" si="2"/>
        <v>51.93</v>
      </c>
      <c r="P31" s="8">
        <v>95</v>
      </c>
      <c r="Q31" s="8">
        <f t="shared" si="11"/>
        <v>4.75</v>
      </c>
      <c r="R31" s="8"/>
      <c r="S31" s="8">
        <v>0.40500000000000003</v>
      </c>
      <c r="T31" s="8" t="s">
        <v>529</v>
      </c>
      <c r="U31" s="8">
        <v>0.2</v>
      </c>
      <c r="V31" s="8">
        <f t="shared" si="3"/>
        <v>5.3550000000000004</v>
      </c>
      <c r="W31" s="8"/>
      <c r="X31" s="8"/>
      <c r="Y31" s="8"/>
      <c r="Z31" s="8"/>
      <c r="AA31" s="8"/>
      <c r="AB31" s="8"/>
      <c r="AC31" s="8">
        <f t="shared" si="4"/>
        <v>0</v>
      </c>
      <c r="AD31" s="8">
        <v>17</v>
      </c>
      <c r="AE31" s="8">
        <f t="shared" si="12"/>
        <v>1.7</v>
      </c>
      <c r="AF31" s="8"/>
      <c r="AG31" s="8">
        <f t="shared" si="13"/>
        <v>1.7</v>
      </c>
      <c r="AH31" s="8">
        <v>0.38</v>
      </c>
      <c r="AI31" s="8"/>
      <c r="AJ31" s="8"/>
      <c r="AK31" s="8" t="s">
        <v>130</v>
      </c>
      <c r="AL31" s="8">
        <v>0.2</v>
      </c>
      <c r="AM31" s="8">
        <f t="shared" si="14"/>
        <v>2.2800000000000002</v>
      </c>
      <c r="AN31" s="8"/>
      <c r="AO31" s="8"/>
      <c r="AP31" s="8"/>
      <c r="AQ31" s="8"/>
      <c r="AR31" s="8"/>
      <c r="AS31" s="8"/>
      <c r="AT31" s="8">
        <f t="shared" si="5"/>
        <v>0</v>
      </c>
      <c r="AU31" s="8"/>
      <c r="AV31" s="8"/>
      <c r="AW31" s="8">
        <v>0</v>
      </c>
      <c r="AX31" s="8" t="s">
        <v>530</v>
      </c>
      <c r="AY31" s="8" t="s">
        <v>531</v>
      </c>
      <c r="AZ31" s="8" t="s">
        <v>532</v>
      </c>
      <c r="BA31" s="8"/>
      <c r="BB31" s="8">
        <v>1.9</v>
      </c>
      <c r="BC31" s="8">
        <f t="shared" si="15"/>
        <v>1.9</v>
      </c>
      <c r="BD31" s="8">
        <f t="shared" si="7"/>
        <v>67.190578125000002</v>
      </c>
      <c r="BE31" s="8">
        <f t="shared" si="8"/>
        <v>5</v>
      </c>
      <c r="BF31" s="8">
        <f t="shared" si="9"/>
        <v>8</v>
      </c>
      <c r="BG31" s="8"/>
      <c r="BH31" s="8"/>
    </row>
    <row r="32" spans="1:60" x14ac:dyDescent="0.25">
      <c r="A32" s="8" t="s">
        <v>525</v>
      </c>
      <c r="B32" s="8" t="s">
        <v>533</v>
      </c>
      <c r="C32" s="8" t="s">
        <v>534</v>
      </c>
      <c r="D32" s="8">
        <v>5.7202500000000001</v>
      </c>
      <c r="E32" s="8" t="s">
        <v>528</v>
      </c>
      <c r="F32" s="8">
        <v>0.25</v>
      </c>
      <c r="G32" s="8"/>
      <c r="H32" s="8"/>
      <c r="I32" s="8">
        <f t="shared" si="0"/>
        <v>0.25</v>
      </c>
      <c r="J32" s="8"/>
      <c r="K32" s="8"/>
      <c r="L32" s="4">
        <f t="shared" si="10"/>
        <v>0.25</v>
      </c>
      <c r="M32" s="8">
        <f t="shared" si="1"/>
        <v>5.9702500000000001</v>
      </c>
      <c r="N32" s="8">
        <v>4.0519999999999996</v>
      </c>
      <c r="O32" s="8">
        <f t="shared" si="2"/>
        <v>54.311999999999998</v>
      </c>
      <c r="P32" s="8">
        <v>78.5</v>
      </c>
      <c r="Q32" s="8">
        <f t="shared" si="11"/>
        <v>3.9250000000000003</v>
      </c>
      <c r="R32" s="8"/>
      <c r="S32" s="8">
        <v>0.9</v>
      </c>
      <c r="T32" s="8" t="s">
        <v>535</v>
      </c>
      <c r="U32" s="8"/>
      <c r="V32" s="8">
        <f t="shared" si="3"/>
        <v>4.8250000000000002</v>
      </c>
      <c r="W32" s="8"/>
      <c r="X32" s="8"/>
      <c r="Y32" s="8"/>
      <c r="Z32" s="8"/>
      <c r="AA32" s="8"/>
      <c r="AB32" s="8"/>
      <c r="AC32" s="8">
        <f t="shared" si="4"/>
        <v>0</v>
      </c>
      <c r="AD32" s="8">
        <v>19</v>
      </c>
      <c r="AE32" s="8">
        <f t="shared" si="12"/>
        <v>1.9</v>
      </c>
      <c r="AF32" s="8"/>
      <c r="AG32" s="8">
        <f t="shared" si="13"/>
        <v>1.9</v>
      </c>
      <c r="AH32" s="8">
        <v>0</v>
      </c>
      <c r="AI32" s="8"/>
      <c r="AJ32" s="8"/>
      <c r="AK32" s="8" t="s">
        <v>130</v>
      </c>
      <c r="AL32" s="8">
        <v>0.2</v>
      </c>
      <c r="AM32" s="8">
        <f t="shared" si="14"/>
        <v>2.1</v>
      </c>
      <c r="AN32" s="8"/>
      <c r="AO32" s="8"/>
      <c r="AP32" s="8"/>
      <c r="AQ32" s="8"/>
      <c r="AR32" s="8"/>
      <c r="AS32" s="8"/>
      <c r="AT32" s="8">
        <f t="shared" si="5"/>
        <v>0</v>
      </c>
      <c r="AU32" s="8"/>
      <c r="AV32" s="8"/>
      <c r="AW32" s="8">
        <v>0</v>
      </c>
      <c r="AX32" s="8"/>
      <c r="AY32" s="8" t="s">
        <v>276</v>
      </c>
      <c r="AZ32" s="8" t="s">
        <v>124</v>
      </c>
      <c r="BA32" s="8"/>
      <c r="BB32" s="8">
        <v>1</v>
      </c>
      <c r="BC32" s="8">
        <f t="shared" si="15"/>
        <v>1</v>
      </c>
      <c r="BD32" s="8">
        <f t="shared" si="7"/>
        <v>68.207249999999988</v>
      </c>
      <c r="BE32" s="8">
        <f t="shared" si="8"/>
        <v>1</v>
      </c>
      <c r="BF32" s="8">
        <f t="shared" si="9"/>
        <v>5</v>
      </c>
      <c r="BG32" s="8"/>
      <c r="BH32" s="8"/>
    </row>
    <row r="33" spans="1:60" x14ac:dyDescent="0.25">
      <c r="A33" s="8" t="s">
        <v>525</v>
      </c>
      <c r="B33" s="8" t="s">
        <v>536</v>
      </c>
      <c r="C33" s="8" t="s">
        <v>537</v>
      </c>
      <c r="D33" s="8">
        <v>5.4269999999999996</v>
      </c>
      <c r="E33" s="8" t="s">
        <v>528</v>
      </c>
      <c r="F33" s="8">
        <v>0.25</v>
      </c>
      <c r="G33" s="8"/>
      <c r="H33" s="8"/>
      <c r="I33" s="8">
        <f t="shared" si="0"/>
        <v>0.25</v>
      </c>
      <c r="J33" s="8"/>
      <c r="K33" s="8"/>
      <c r="L33" s="4">
        <f t="shared" si="10"/>
        <v>0.25</v>
      </c>
      <c r="M33" s="8">
        <f t="shared" si="1"/>
        <v>5.6769999999999996</v>
      </c>
      <c r="N33" s="8">
        <v>3.331</v>
      </c>
      <c r="O33" s="8">
        <f t="shared" si="2"/>
        <v>49.985999999999997</v>
      </c>
      <c r="P33" s="8">
        <v>82.5</v>
      </c>
      <c r="Q33" s="8">
        <f t="shared" si="11"/>
        <v>4.125</v>
      </c>
      <c r="R33" s="8"/>
      <c r="S33" s="8">
        <v>0.84</v>
      </c>
      <c r="T33" s="8"/>
      <c r="U33" s="8"/>
      <c r="V33" s="8">
        <f t="shared" si="3"/>
        <v>4.9649999999999999</v>
      </c>
      <c r="W33" s="8"/>
      <c r="X33" s="8"/>
      <c r="Y33" s="8"/>
      <c r="Z33" s="8"/>
      <c r="AA33" s="8"/>
      <c r="AB33" s="8"/>
      <c r="AC33" s="8">
        <f t="shared" si="4"/>
        <v>0</v>
      </c>
      <c r="AD33" s="8">
        <v>19</v>
      </c>
      <c r="AE33" s="8">
        <f t="shared" si="12"/>
        <v>1.9</v>
      </c>
      <c r="AF33" s="8"/>
      <c r="AG33" s="8">
        <f t="shared" si="13"/>
        <v>1.9</v>
      </c>
      <c r="AH33" s="8">
        <v>0</v>
      </c>
      <c r="AI33" s="8"/>
      <c r="AJ33" s="8"/>
      <c r="AK33" s="8" t="s">
        <v>77</v>
      </c>
      <c r="AL33" s="8">
        <v>0.5</v>
      </c>
      <c r="AM33" s="8">
        <f t="shared" si="14"/>
        <v>2.4</v>
      </c>
      <c r="AN33" s="8" t="s">
        <v>538</v>
      </c>
      <c r="AO33" s="8">
        <v>0.1</v>
      </c>
      <c r="AP33" s="8"/>
      <c r="AQ33" s="8"/>
      <c r="AR33" s="8"/>
      <c r="AS33" s="8"/>
      <c r="AT33" s="8">
        <f t="shared" si="5"/>
        <v>0.1</v>
      </c>
      <c r="AU33" s="8"/>
      <c r="AV33" s="8"/>
      <c r="AW33" s="8">
        <v>0</v>
      </c>
      <c r="AX33" s="8" t="s">
        <v>539</v>
      </c>
      <c r="AY33" s="8" t="s">
        <v>539</v>
      </c>
      <c r="AZ33" s="8" t="s">
        <v>172</v>
      </c>
      <c r="BA33" s="8"/>
      <c r="BB33" s="8">
        <v>1.2</v>
      </c>
      <c r="BC33" s="8">
        <f t="shared" si="15"/>
        <v>1.3</v>
      </c>
      <c r="BD33" s="8">
        <f t="shared" si="7"/>
        <v>64.328000000000003</v>
      </c>
      <c r="BE33" s="8">
        <f t="shared" si="8"/>
        <v>14</v>
      </c>
      <c r="BF33" s="8">
        <f t="shared" si="9"/>
        <v>19</v>
      </c>
      <c r="BG33" s="8"/>
      <c r="BH33" s="8"/>
    </row>
    <row r="34" spans="1:60" x14ac:dyDescent="0.25">
      <c r="A34" s="8" t="s">
        <v>525</v>
      </c>
      <c r="B34" s="8" t="s">
        <v>540</v>
      </c>
      <c r="C34" s="8" t="s">
        <v>541</v>
      </c>
      <c r="D34" s="8">
        <v>4.9631249999999998</v>
      </c>
      <c r="E34" s="8" t="s">
        <v>528</v>
      </c>
      <c r="F34" s="8">
        <v>0.25</v>
      </c>
      <c r="G34" s="8"/>
      <c r="H34" s="8"/>
      <c r="I34" s="8">
        <f t="shared" si="0"/>
        <v>0.25</v>
      </c>
      <c r="J34" s="8"/>
      <c r="K34" s="8"/>
      <c r="L34" s="4">
        <f t="shared" si="10"/>
        <v>0.25</v>
      </c>
      <c r="M34" s="8">
        <f t="shared" si="1"/>
        <v>5.2131249999999998</v>
      </c>
      <c r="N34" s="8">
        <v>3.6909999999999998</v>
      </c>
      <c r="O34" s="8">
        <f t="shared" si="2"/>
        <v>52.145999999999994</v>
      </c>
      <c r="P34" s="8">
        <v>71.5</v>
      </c>
      <c r="Q34" s="8">
        <f t="shared" si="11"/>
        <v>3.5749999999999997</v>
      </c>
      <c r="R34" s="8"/>
      <c r="S34" s="8">
        <v>0.72</v>
      </c>
      <c r="T34" s="8"/>
      <c r="U34" s="8"/>
      <c r="V34" s="8">
        <f t="shared" si="3"/>
        <v>4.2949999999999999</v>
      </c>
      <c r="W34" s="8"/>
      <c r="X34" s="8"/>
      <c r="Y34" s="8"/>
      <c r="Z34" s="8"/>
      <c r="AA34" s="8"/>
      <c r="AB34" s="8"/>
      <c r="AC34" s="8">
        <f t="shared" si="4"/>
        <v>0</v>
      </c>
      <c r="AD34" s="8">
        <v>20</v>
      </c>
      <c r="AE34" s="8">
        <f t="shared" si="12"/>
        <v>2</v>
      </c>
      <c r="AF34" s="8"/>
      <c r="AG34" s="8">
        <f t="shared" si="13"/>
        <v>2</v>
      </c>
      <c r="AH34" s="8">
        <v>0.4</v>
      </c>
      <c r="AI34" s="8"/>
      <c r="AJ34" s="8"/>
      <c r="AK34" s="8"/>
      <c r="AL34" s="8"/>
      <c r="AM34" s="8">
        <f t="shared" si="14"/>
        <v>2.4</v>
      </c>
      <c r="AN34" s="8"/>
      <c r="AO34" s="8"/>
      <c r="AP34" s="8"/>
      <c r="AQ34" s="8"/>
      <c r="AR34" s="8"/>
      <c r="AS34" s="8"/>
      <c r="AT34" s="8">
        <f t="shared" si="5"/>
        <v>0</v>
      </c>
      <c r="AU34" s="8"/>
      <c r="AV34" s="8"/>
      <c r="AW34" s="8">
        <v>0</v>
      </c>
      <c r="AX34" s="8"/>
      <c r="AY34" s="8"/>
      <c r="AZ34" s="8"/>
      <c r="BA34" s="8"/>
      <c r="BB34" s="8">
        <v>0</v>
      </c>
      <c r="BC34" s="8">
        <f t="shared" si="15"/>
        <v>0</v>
      </c>
      <c r="BD34" s="8">
        <f t="shared" si="7"/>
        <v>64.054124999999999</v>
      </c>
      <c r="BE34" s="8">
        <f t="shared" si="8"/>
        <v>4</v>
      </c>
      <c r="BF34" s="8">
        <f t="shared" si="9"/>
        <v>21</v>
      </c>
      <c r="BG34" s="8"/>
      <c r="BH34" s="8"/>
    </row>
    <row r="35" spans="1:60" x14ac:dyDescent="0.25">
      <c r="A35" s="8" t="s">
        <v>525</v>
      </c>
      <c r="B35" s="8" t="s">
        <v>542</v>
      </c>
      <c r="C35" s="8" t="s">
        <v>543</v>
      </c>
      <c r="D35" s="8">
        <v>5.7714375000000002</v>
      </c>
      <c r="E35" s="8" t="s">
        <v>528</v>
      </c>
      <c r="F35" s="8">
        <v>0.25</v>
      </c>
      <c r="G35" s="8"/>
      <c r="H35" s="8"/>
      <c r="I35" s="8">
        <f t="shared" si="0"/>
        <v>0.25</v>
      </c>
      <c r="J35" s="8"/>
      <c r="K35" s="8"/>
      <c r="L35" s="4">
        <f t="shared" si="10"/>
        <v>0.25</v>
      </c>
      <c r="M35" s="8">
        <f t="shared" si="1"/>
        <v>6.0214375000000002</v>
      </c>
      <c r="N35" s="8">
        <v>3.1019999999999999</v>
      </c>
      <c r="O35" s="8">
        <f t="shared" si="2"/>
        <v>48.611999999999995</v>
      </c>
      <c r="P35" s="8">
        <v>71</v>
      </c>
      <c r="Q35" s="8">
        <f t="shared" si="11"/>
        <v>3.55</v>
      </c>
      <c r="R35" s="8"/>
      <c r="S35" s="8">
        <v>0.42</v>
      </c>
      <c r="T35" s="8"/>
      <c r="U35" s="8"/>
      <c r="V35" s="8">
        <f t="shared" si="3"/>
        <v>3.9699999999999998</v>
      </c>
      <c r="W35" s="8"/>
      <c r="X35" s="8"/>
      <c r="Y35" s="8"/>
      <c r="Z35" s="8"/>
      <c r="AA35" s="8"/>
      <c r="AB35" s="8"/>
      <c r="AC35" s="8">
        <f t="shared" si="4"/>
        <v>0</v>
      </c>
      <c r="AD35" s="8">
        <v>20</v>
      </c>
      <c r="AE35" s="8">
        <f t="shared" si="12"/>
        <v>2</v>
      </c>
      <c r="AF35" s="8"/>
      <c r="AG35" s="8">
        <f t="shared" si="13"/>
        <v>2</v>
      </c>
      <c r="AH35" s="8">
        <v>0.7</v>
      </c>
      <c r="AI35" s="8"/>
      <c r="AJ35" s="8"/>
      <c r="AK35" s="8" t="s">
        <v>77</v>
      </c>
      <c r="AL35" s="8">
        <v>0.5</v>
      </c>
      <c r="AM35" s="8">
        <f t="shared" si="14"/>
        <v>3.2</v>
      </c>
      <c r="AN35" s="8"/>
      <c r="AO35" s="8"/>
      <c r="AP35" s="8"/>
      <c r="AQ35" s="8"/>
      <c r="AR35" s="8"/>
      <c r="AS35" s="8"/>
      <c r="AT35" s="8">
        <f t="shared" si="5"/>
        <v>0</v>
      </c>
      <c r="AU35" s="8"/>
      <c r="AV35" s="8"/>
      <c r="AW35" s="8">
        <v>0</v>
      </c>
      <c r="AX35" s="8" t="s">
        <v>544</v>
      </c>
      <c r="AY35" s="8" t="s">
        <v>545</v>
      </c>
      <c r="AZ35" s="8" t="s">
        <v>447</v>
      </c>
      <c r="BA35" s="8"/>
      <c r="BB35" s="8">
        <v>1.95</v>
      </c>
      <c r="BC35" s="8">
        <f t="shared" si="15"/>
        <v>1.95</v>
      </c>
      <c r="BD35" s="8">
        <f t="shared" si="7"/>
        <v>63.753437499999997</v>
      </c>
      <c r="BE35" s="8">
        <f t="shared" si="8"/>
        <v>30</v>
      </c>
      <c r="BF35" s="8">
        <f t="shared" si="9"/>
        <v>22</v>
      </c>
      <c r="BG35" s="8"/>
      <c r="BH35" s="8"/>
    </row>
    <row r="36" spans="1:60" x14ac:dyDescent="0.25">
      <c r="A36" s="8" t="s">
        <v>525</v>
      </c>
      <c r="B36" s="8" t="s">
        <v>546</v>
      </c>
      <c r="C36" s="8" t="s">
        <v>547</v>
      </c>
      <c r="D36" s="8">
        <v>5.4375</v>
      </c>
      <c r="E36" s="8" t="s">
        <v>528</v>
      </c>
      <c r="F36" s="8">
        <v>0.25</v>
      </c>
      <c r="G36" s="8"/>
      <c r="H36" s="8"/>
      <c r="I36" s="8">
        <f t="shared" si="0"/>
        <v>0.25</v>
      </c>
      <c r="J36" s="8"/>
      <c r="K36" s="8"/>
      <c r="L36" s="4">
        <f t="shared" si="10"/>
        <v>0.25</v>
      </c>
      <c r="M36" s="8">
        <f t="shared" si="1"/>
        <v>5.6875</v>
      </c>
      <c r="N36" s="8">
        <v>3.5110000000000001</v>
      </c>
      <c r="O36" s="8">
        <f t="shared" si="2"/>
        <v>51.065999999999995</v>
      </c>
      <c r="P36" s="8">
        <v>61.5</v>
      </c>
      <c r="Q36" s="8">
        <f t="shared" si="11"/>
        <v>3.0750000000000002</v>
      </c>
      <c r="R36" s="8"/>
      <c r="S36" s="8">
        <v>0.9</v>
      </c>
      <c r="T36" s="8"/>
      <c r="U36" s="8"/>
      <c r="V36" s="8">
        <f t="shared" si="3"/>
        <v>3.9750000000000001</v>
      </c>
      <c r="W36" s="8"/>
      <c r="X36" s="8"/>
      <c r="Y36" s="8"/>
      <c r="Z36" s="8"/>
      <c r="AA36" s="8"/>
      <c r="AB36" s="8"/>
      <c r="AC36" s="8">
        <f t="shared" si="4"/>
        <v>0</v>
      </c>
      <c r="AD36" s="8">
        <v>20</v>
      </c>
      <c r="AE36" s="8">
        <f t="shared" si="12"/>
        <v>2</v>
      </c>
      <c r="AF36" s="8"/>
      <c r="AG36" s="8">
        <f t="shared" si="13"/>
        <v>2</v>
      </c>
      <c r="AH36" s="8">
        <v>0.14000000000000001</v>
      </c>
      <c r="AI36" s="8"/>
      <c r="AJ36" s="8"/>
      <c r="AK36" s="8"/>
      <c r="AL36" s="8"/>
      <c r="AM36" s="8">
        <f t="shared" si="14"/>
        <v>2.14</v>
      </c>
      <c r="AN36" s="8"/>
      <c r="AO36" s="8"/>
      <c r="AP36" s="8"/>
      <c r="AQ36" s="8"/>
      <c r="AR36" s="8"/>
      <c r="AS36" s="8"/>
      <c r="AT36" s="8">
        <f t="shared" si="5"/>
        <v>0</v>
      </c>
      <c r="AU36" s="8"/>
      <c r="AV36" s="8"/>
      <c r="AW36" s="8">
        <v>0</v>
      </c>
      <c r="AX36" s="8"/>
      <c r="AY36" s="8"/>
      <c r="AZ36" s="8"/>
      <c r="BA36" s="8"/>
      <c r="BB36" s="8">
        <v>0</v>
      </c>
      <c r="BC36" s="8">
        <f t="shared" si="15"/>
        <v>0</v>
      </c>
      <c r="BD36" s="8">
        <f t="shared" si="7"/>
        <v>62.868499999999997</v>
      </c>
      <c r="BE36" s="8">
        <f t="shared" si="8"/>
        <v>8</v>
      </c>
      <c r="BF36" s="8">
        <f t="shared" si="9"/>
        <v>31</v>
      </c>
      <c r="BG36" s="8"/>
      <c r="BH36" s="8"/>
    </row>
    <row r="37" spans="1:60" x14ac:dyDescent="0.25">
      <c r="A37" s="8" t="s">
        <v>525</v>
      </c>
      <c r="B37" s="8" t="s">
        <v>548</v>
      </c>
      <c r="C37" s="8" t="s">
        <v>549</v>
      </c>
      <c r="D37" s="8">
        <v>5.3531250000000004</v>
      </c>
      <c r="E37" s="8" t="s">
        <v>528</v>
      </c>
      <c r="F37" s="8">
        <v>0.25</v>
      </c>
      <c r="G37" s="8"/>
      <c r="H37" s="8"/>
      <c r="I37" s="8">
        <f t="shared" si="0"/>
        <v>0.25</v>
      </c>
      <c r="J37" s="8"/>
      <c r="K37" s="8"/>
      <c r="L37" s="4">
        <f t="shared" si="10"/>
        <v>0.25</v>
      </c>
      <c r="M37" s="8">
        <f t="shared" si="1"/>
        <v>5.6031250000000004</v>
      </c>
      <c r="N37" s="8">
        <v>3.0230000000000001</v>
      </c>
      <c r="O37" s="8">
        <f t="shared" si="2"/>
        <v>48.137999999999998</v>
      </c>
      <c r="P37" s="8">
        <v>77.5</v>
      </c>
      <c r="Q37" s="8">
        <f t="shared" si="11"/>
        <v>3.875</v>
      </c>
      <c r="R37" s="8"/>
      <c r="S37" s="8">
        <v>0.73499999999999999</v>
      </c>
      <c r="T37" s="8"/>
      <c r="U37" s="8"/>
      <c r="V37" s="8">
        <f t="shared" si="3"/>
        <v>4.6100000000000003</v>
      </c>
      <c r="W37" s="8"/>
      <c r="X37" s="8"/>
      <c r="Y37" s="8"/>
      <c r="Z37" s="8"/>
      <c r="AA37" s="8"/>
      <c r="AB37" s="8"/>
      <c r="AC37" s="8">
        <f t="shared" si="4"/>
        <v>0</v>
      </c>
      <c r="AD37" s="8">
        <v>19</v>
      </c>
      <c r="AE37" s="8">
        <f t="shared" si="12"/>
        <v>1.9</v>
      </c>
      <c r="AF37" s="8"/>
      <c r="AG37" s="8">
        <f t="shared" si="13"/>
        <v>1.9</v>
      </c>
      <c r="AH37" s="8">
        <v>0.28000000000000003</v>
      </c>
      <c r="AI37" s="8"/>
      <c r="AJ37" s="8"/>
      <c r="AK37" s="8" t="s">
        <v>130</v>
      </c>
      <c r="AL37" s="8">
        <v>0.2</v>
      </c>
      <c r="AM37" s="8">
        <f t="shared" si="14"/>
        <v>2.38</v>
      </c>
      <c r="AN37" s="8"/>
      <c r="AO37" s="8"/>
      <c r="AP37" s="8" t="s">
        <v>550</v>
      </c>
      <c r="AQ37" s="8">
        <v>0.2</v>
      </c>
      <c r="AR37" s="8"/>
      <c r="AS37" s="8"/>
      <c r="AT37" s="8">
        <f t="shared" si="5"/>
        <v>0.2</v>
      </c>
      <c r="AU37" s="8"/>
      <c r="AV37" s="8"/>
      <c r="AW37" s="8">
        <v>0</v>
      </c>
      <c r="AX37" s="8" t="s">
        <v>551</v>
      </c>
      <c r="AY37" s="8" t="s">
        <v>552</v>
      </c>
      <c r="AZ37" s="8"/>
      <c r="BA37" s="8"/>
      <c r="BB37" s="8">
        <v>1.25</v>
      </c>
      <c r="BC37" s="8">
        <f t="shared" si="15"/>
        <v>1.45</v>
      </c>
      <c r="BD37" s="8">
        <f t="shared" si="7"/>
        <v>62.181125000000002</v>
      </c>
      <c r="BE37" s="8">
        <f t="shared" ref="BE37:BE68" si="16">RANK(N37,N:N)</f>
        <v>36</v>
      </c>
      <c r="BF37" s="8">
        <f t="shared" ref="BF37:BF68" si="17">RANK(BD37,BD:BD,0)</f>
        <v>36</v>
      </c>
      <c r="BG37" s="8"/>
      <c r="BH37" s="8"/>
    </row>
    <row r="38" spans="1:60" x14ac:dyDescent="0.25">
      <c r="A38" s="8" t="s">
        <v>525</v>
      </c>
      <c r="B38" s="8" t="s">
        <v>553</v>
      </c>
      <c r="C38" s="8" t="s">
        <v>554</v>
      </c>
      <c r="D38" s="8">
        <v>5.4892500000000002</v>
      </c>
      <c r="E38" s="8" t="s">
        <v>528</v>
      </c>
      <c r="F38" s="8">
        <v>0.25</v>
      </c>
      <c r="G38" s="8"/>
      <c r="H38" s="8"/>
      <c r="I38" s="8">
        <f t="shared" si="0"/>
        <v>0.25</v>
      </c>
      <c r="J38" s="8"/>
      <c r="K38" s="8"/>
      <c r="L38" s="4">
        <f t="shared" ref="L38:L69" si="18">I38+K38</f>
        <v>0.25</v>
      </c>
      <c r="M38" s="8">
        <f t="shared" si="1"/>
        <v>5.7392500000000002</v>
      </c>
      <c r="N38" s="8">
        <v>3.0830000000000002</v>
      </c>
      <c r="O38" s="8">
        <f t="shared" si="2"/>
        <v>48.497999999999998</v>
      </c>
      <c r="P38" s="8">
        <v>65</v>
      </c>
      <c r="Q38" s="8">
        <f t="shared" ref="Q38:Q55" si="19">(P38/100)*5</f>
        <v>3.25</v>
      </c>
      <c r="R38" s="8"/>
      <c r="S38" s="8">
        <v>0.52500000000000002</v>
      </c>
      <c r="T38" s="8"/>
      <c r="U38" s="8"/>
      <c r="V38" s="8">
        <f t="shared" si="3"/>
        <v>3.7749999999999999</v>
      </c>
      <c r="W38" s="8"/>
      <c r="X38" s="8"/>
      <c r="Y38" s="8"/>
      <c r="Z38" s="8"/>
      <c r="AA38" s="8"/>
      <c r="AB38" s="8"/>
      <c r="AC38" s="8">
        <f t="shared" si="4"/>
        <v>0</v>
      </c>
      <c r="AD38" s="8">
        <v>19</v>
      </c>
      <c r="AE38" s="8">
        <f t="shared" ref="AE38:AE69" si="20">2*(AD38/20)</f>
        <v>1.9</v>
      </c>
      <c r="AF38" s="8"/>
      <c r="AG38" s="8">
        <f t="shared" ref="AG38:AG69" si="21">AE38+AF38</f>
        <v>1.9</v>
      </c>
      <c r="AH38" s="8">
        <v>0.74</v>
      </c>
      <c r="AI38" s="8"/>
      <c r="AJ38" s="8"/>
      <c r="AK38" s="8" t="s">
        <v>130</v>
      </c>
      <c r="AL38" s="8">
        <v>0.2</v>
      </c>
      <c r="AM38" s="8">
        <f t="shared" ref="AM38:AM69" si="22">AG38+AH38+AJ38+AL38</f>
        <v>2.84</v>
      </c>
      <c r="AN38" s="8"/>
      <c r="AO38" s="8"/>
      <c r="AP38" s="8"/>
      <c r="AQ38" s="8"/>
      <c r="AR38" s="8"/>
      <c r="AS38" s="8"/>
      <c r="AT38" s="8">
        <f t="shared" si="5"/>
        <v>0</v>
      </c>
      <c r="AU38" s="8" t="s">
        <v>131</v>
      </c>
      <c r="AV38" s="8"/>
      <c r="AW38" s="8">
        <v>0.15</v>
      </c>
      <c r="AX38" s="8" t="s">
        <v>555</v>
      </c>
      <c r="AY38" s="8" t="s">
        <v>556</v>
      </c>
      <c r="AZ38" s="8"/>
      <c r="BA38" s="8"/>
      <c r="BB38" s="8">
        <v>1.95</v>
      </c>
      <c r="BC38" s="8">
        <f t="shared" si="15"/>
        <v>2.1</v>
      </c>
      <c r="BD38" s="8">
        <f t="shared" si="7"/>
        <v>62.952249999999999</v>
      </c>
      <c r="BE38" s="8">
        <f t="shared" si="16"/>
        <v>32</v>
      </c>
      <c r="BF38" s="8">
        <f t="shared" si="17"/>
        <v>29</v>
      </c>
      <c r="BG38" s="8"/>
      <c r="BH38" s="8"/>
    </row>
    <row r="39" spans="1:60" x14ac:dyDescent="0.25">
      <c r="A39" s="8" t="s">
        <v>525</v>
      </c>
      <c r="B39" s="8" t="s">
        <v>557</v>
      </c>
      <c r="C39" s="8" t="s">
        <v>558</v>
      </c>
      <c r="D39" s="8">
        <v>5.7911250000000001</v>
      </c>
      <c r="E39" s="8" t="s">
        <v>528</v>
      </c>
      <c r="F39" s="8">
        <v>0.25</v>
      </c>
      <c r="G39" s="8"/>
      <c r="H39" s="8"/>
      <c r="I39" s="8">
        <f t="shared" si="0"/>
        <v>0.25</v>
      </c>
      <c r="J39" s="8"/>
      <c r="K39" s="8"/>
      <c r="L39" s="4">
        <f t="shared" si="18"/>
        <v>0.25</v>
      </c>
      <c r="M39" s="8">
        <f t="shared" si="1"/>
        <v>6.0411250000000001</v>
      </c>
      <c r="N39" s="8">
        <v>3.1549999999999998</v>
      </c>
      <c r="O39" s="8">
        <f t="shared" si="2"/>
        <v>48.93</v>
      </c>
      <c r="P39" s="8">
        <v>71</v>
      </c>
      <c r="Q39" s="8">
        <f t="shared" si="19"/>
        <v>3.55</v>
      </c>
      <c r="R39" s="8"/>
      <c r="S39" s="8">
        <v>0.13500000000000001</v>
      </c>
      <c r="T39" s="8"/>
      <c r="U39" s="8"/>
      <c r="V39" s="8">
        <f t="shared" si="3"/>
        <v>3.6849999999999996</v>
      </c>
      <c r="W39" s="8"/>
      <c r="X39" s="8"/>
      <c r="Y39" s="8"/>
      <c r="Z39" s="8"/>
      <c r="AA39" s="8"/>
      <c r="AB39" s="8"/>
      <c r="AC39" s="8">
        <f t="shared" si="4"/>
        <v>0</v>
      </c>
      <c r="AD39" s="8">
        <v>18</v>
      </c>
      <c r="AE39" s="8">
        <f t="shared" si="20"/>
        <v>1.8</v>
      </c>
      <c r="AF39" s="8"/>
      <c r="AG39" s="8">
        <f t="shared" si="21"/>
        <v>1.8</v>
      </c>
      <c r="AH39" s="8">
        <v>0</v>
      </c>
      <c r="AI39" s="8"/>
      <c r="AJ39" s="8"/>
      <c r="AK39" s="8"/>
      <c r="AL39" s="8"/>
      <c r="AM39" s="8">
        <f t="shared" si="22"/>
        <v>1.8</v>
      </c>
      <c r="AN39" s="8"/>
      <c r="AO39" s="8"/>
      <c r="AP39" s="8"/>
      <c r="AQ39" s="8"/>
      <c r="AR39" s="8"/>
      <c r="AS39" s="8"/>
      <c r="AT39" s="8">
        <f t="shared" si="5"/>
        <v>0</v>
      </c>
      <c r="AU39" s="8"/>
      <c r="AV39" s="8"/>
      <c r="AW39" s="8">
        <v>0</v>
      </c>
      <c r="AX39" s="8" t="s">
        <v>84</v>
      </c>
      <c r="AY39" s="8" t="s">
        <v>84</v>
      </c>
      <c r="AZ39" s="8"/>
      <c r="BA39" s="8"/>
      <c r="BB39" s="8">
        <v>1</v>
      </c>
      <c r="BC39" s="8">
        <f t="shared" si="15"/>
        <v>1</v>
      </c>
      <c r="BD39" s="8">
        <f t="shared" si="7"/>
        <v>61.456125</v>
      </c>
      <c r="BE39" s="8">
        <f t="shared" si="16"/>
        <v>26</v>
      </c>
      <c r="BF39" s="8">
        <f t="shared" si="17"/>
        <v>41</v>
      </c>
      <c r="BG39" s="8"/>
      <c r="BH39" s="8"/>
    </row>
    <row r="40" spans="1:60" x14ac:dyDescent="0.25">
      <c r="A40" s="8" t="s">
        <v>525</v>
      </c>
      <c r="B40" s="8" t="s">
        <v>559</v>
      </c>
      <c r="C40" s="8" t="s">
        <v>560</v>
      </c>
      <c r="D40" s="8">
        <v>5.4344999999999999</v>
      </c>
      <c r="E40" s="8" t="s">
        <v>528</v>
      </c>
      <c r="F40" s="8">
        <v>0.25</v>
      </c>
      <c r="G40" s="8"/>
      <c r="H40" s="8"/>
      <c r="I40" s="8">
        <f t="shared" si="0"/>
        <v>0.25</v>
      </c>
      <c r="J40" s="8"/>
      <c r="K40" s="8"/>
      <c r="L40" s="4">
        <f t="shared" si="18"/>
        <v>0.25</v>
      </c>
      <c r="M40" s="8">
        <f t="shared" si="1"/>
        <v>5.6844999999999999</v>
      </c>
      <c r="N40" s="8">
        <v>3.0430000000000001</v>
      </c>
      <c r="O40" s="8">
        <f t="shared" si="2"/>
        <v>48.258000000000003</v>
      </c>
      <c r="P40" s="8">
        <v>74</v>
      </c>
      <c r="Q40" s="8">
        <f t="shared" si="19"/>
        <v>3.7</v>
      </c>
      <c r="R40" s="8"/>
      <c r="S40" s="8">
        <v>0.52500000000000002</v>
      </c>
      <c r="T40" s="8"/>
      <c r="U40" s="8"/>
      <c r="V40" s="8">
        <f t="shared" si="3"/>
        <v>4.2250000000000005</v>
      </c>
      <c r="W40" s="8"/>
      <c r="X40" s="8"/>
      <c r="Y40" s="8"/>
      <c r="Z40" s="8"/>
      <c r="AA40" s="8"/>
      <c r="AB40" s="8"/>
      <c r="AC40" s="8">
        <f t="shared" si="4"/>
        <v>0</v>
      </c>
      <c r="AD40" s="8">
        <v>17</v>
      </c>
      <c r="AE40" s="8">
        <f t="shared" si="20"/>
        <v>1.7</v>
      </c>
      <c r="AF40" s="8"/>
      <c r="AG40" s="8">
        <f t="shared" si="21"/>
        <v>1.7</v>
      </c>
      <c r="AH40" s="8">
        <v>0.1</v>
      </c>
      <c r="AI40" s="8"/>
      <c r="AJ40" s="8"/>
      <c r="AK40" s="8"/>
      <c r="AL40" s="8"/>
      <c r="AM40" s="8">
        <f t="shared" si="22"/>
        <v>1.8</v>
      </c>
      <c r="AN40" s="8"/>
      <c r="AO40" s="8"/>
      <c r="AP40" s="8"/>
      <c r="AQ40" s="8"/>
      <c r="AR40" s="8"/>
      <c r="AS40" s="8"/>
      <c r="AT40" s="8">
        <f t="shared" si="5"/>
        <v>0</v>
      </c>
      <c r="AU40" s="8"/>
      <c r="AV40" s="8"/>
      <c r="AW40" s="8">
        <v>0</v>
      </c>
      <c r="AX40" s="8" t="s">
        <v>561</v>
      </c>
      <c r="AY40" s="8" t="s">
        <v>561</v>
      </c>
      <c r="AZ40" s="8"/>
      <c r="BA40" s="8"/>
      <c r="BB40" s="8">
        <v>1</v>
      </c>
      <c r="BC40" s="8">
        <f t="shared" si="15"/>
        <v>1</v>
      </c>
      <c r="BD40" s="8">
        <f t="shared" si="7"/>
        <v>60.967500000000001</v>
      </c>
      <c r="BE40" s="8">
        <f t="shared" si="16"/>
        <v>34</v>
      </c>
      <c r="BF40" s="8">
        <f t="shared" si="17"/>
        <v>45</v>
      </c>
      <c r="BG40" s="8"/>
      <c r="BH40" s="8"/>
    </row>
    <row r="41" spans="1:60" x14ac:dyDescent="0.25">
      <c r="A41" s="8" t="s">
        <v>525</v>
      </c>
      <c r="B41" s="8" t="s">
        <v>562</v>
      </c>
      <c r="C41" s="8" t="s">
        <v>563</v>
      </c>
      <c r="D41" s="8">
        <v>5.2316250000000002</v>
      </c>
      <c r="E41" s="8" t="s">
        <v>528</v>
      </c>
      <c r="F41" s="8">
        <v>0.25</v>
      </c>
      <c r="G41" s="8"/>
      <c r="H41" s="8"/>
      <c r="I41" s="8">
        <f t="shared" si="0"/>
        <v>0.25</v>
      </c>
      <c r="J41" s="8"/>
      <c r="K41" s="8"/>
      <c r="L41" s="4">
        <f t="shared" si="18"/>
        <v>0.25</v>
      </c>
      <c r="M41" s="8">
        <f t="shared" si="1"/>
        <v>5.4816250000000002</v>
      </c>
      <c r="N41" s="8">
        <v>3.165</v>
      </c>
      <c r="O41" s="8">
        <f t="shared" si="2"/>
        <v>48.99</v>
      </c>
      <c r="P41" s="8">
        <v>77.5</v>
      </c>
      <c r="Q41" s="8">
        <f t="shared" si="19"/>
        <v>3.875</v>
      </c>
      <c r="R41" s="8"/>
      <c r="S41" s="8">
        <v>0.435</v>
      </c>
      <c r="T41" s="8"/>
      <c r="U41" s="8"/>
      <c r="V41" s="8">
        <f t="shared" si="3"/>
        <v>4.3099999999999996</v>
      </c>
      <c r="W41" s="8"/>
      <c r="X41" s="8"/>
      <c r="Y41" s="8"/>
      <c r="Z41" s="8"/>
      <c r="AA41" s="8"/>
      <c r="AB41" s="8"/>
      <c r="AC41" s="8">
        <f t="shared" si="4"/>
        <v>0</v>
      </c>
      <c r="AD41" s="8">
        <v>19</v>
      </c>
      <c r="AE41" s="8">
        <f t="shared" si="20"/>
        <v>1.9</v>
      </c>
      <c r="AF41" s="8"/>
      <c r="AG41" s="8">
        <f t="shared" si="21"/>
        <v>1.9</v>
      </c>
      <c r="AH41" s="8">
        <v>0</v>
      </c>
      <c r="AI41" s="8"/>
      <c r="AJ41" s="8"/>
      <c r="AK41" s="8"/>
      <c r="AL41" s="8"/>
      <c r="AM41" s="8">
        <f t="shared" si="22"/>
        <v>1.9</v>
      </c>
      <c r="AN41" s="8"/>
      <c r="AO41" s="8"/>
      <c r="AP41" s="8"/>
      <c r="AQ41" s="8"/>
      <c r="AR41" s="8"/>
      <c r="AS41" s="8"/>
      <c r="AT41" s="8">
        <f t="shared" si="5"/>
        <v>0</v>
      </c>
      <c r="AU41" s="8"/>
      <c r="AV41" s="8"/>
      <c r="AW41" s="8">
        <v>0</v>
      </c>
      <c r="AX41" s="8"/>
      <c r="AY41" s="8"/>
      <c r="AZ41" s="8"/>
      <c r="BA41" s="8"/>
      <c r="BB41" s="8">
        <v>0</v>
      </c>
      <c r="BC41" s="8">
        <f t="shared" si="15"/>
        <v>0</v>
      </c>
      <c r="BD41" s="8">
        <f t="shared" si="7"/>
        <v>60.681625000000004</v>
      </c>
      <c r="BE41" s="8">
        <f t="shared" si="16"/>
        <v>25</v>
      </c>
      <c r="BF41" s="8">
        <f t="shared" si="17"/>
        <v>47</v>
      </c>
      <c r="BG41" s="8"/>
      <c r="BH41" s="8"/>
    </row>
    <row r="42" spans="1:60" x14ac:dyDescent="0.25">
      <c r="A42" s="8" t="s">
        <v>525</v>
      </c>
      <c r="B42" s="8" t="s">
        <v>564</v>
      </c>
      <c r="C42" s="8" t="s">
        <v>565</v>
      </c>
      <c r="D42" s="8">
        <v>5.6565000000000003</v>
      </c>
      <c r="E42" s="8" t="s">
        <v>528</v>
      </c>
      <c r="F42" s="8">
        <v>0.25</v>
      </c>
      <c r="G42" s="8"/>
      <c r="H42" s="8"/>
      <c r="I42" s="8">
        <f t="shared" si="0"/>
        <v>0.25</v>
      </c>
      <c r="J42" s="8"/>
      <c r="K42" s="8"/>
      <c r="L42" s="4">
        <f t="shared" si="18"/>
        <v>0.25</v>
      </c>
      <c r="M42" s="8">
        <f t="shared" si="1"/>
        <v>5.9065000000000003</v>
      </c>
      <c r="N42" s="8">
        <v>2.798</v>
      </c>
      <c r="O42" s="8">
        <f t="shared" si="2"/>
        <v>46.788000000000004</v>
      </c>
      <c r="P42" s="8">
        <v>73</v>
      </c>
      <c r="Q42" s="8">
        <f t="shared" si="19"/>
        <v>3.65</v>
      </c>
      <c r="R42" s="8"/>
      <c r="S42" s="8">
        <v>0.56999999999999995</v>
      </c>
      <c r="T42" s="8"/>
      <c r="U42" s="8"/>
      <c r="V42" s="8">
        <f t="shared" si="3"/>
        <v>4.22</v>
      </c>
      <c r="W42" s="8"/>
      <c r="X42" s="8"/>
      <c r="Y42" s="8"/>
      <c r="Z42" s="8"/>
      <c r="AA42" s="8"/>
      <c r="AB42" s="8"/>
      <c r="AC42" s="8">
        <f t="shared" si="4"/>
        <v>0</v>
      </c>
      <c r="AD42" s="8">
        <v>16</v>
      </c>
      <c r="AE42" s="8">
        <f t="shared" si="20"/>
        <v>1.6</v>
      </c>
      <c r="AF42" s="8"/>
      <c r="AG42" s="8">
        <f t="shared" si="21"/>
        <v>1.6</v>
      </c>
      <c r="AH42" s="8">
        <v>0.08</v>
      </c>
      <c r="AI42" s="8"/>
      <c r="AJ42" s="8"/>
      <c r="AK42" s="8"/>
      <c r="AL42" s="8"/>
      <c r="AM42" s="8">
        <f t="shared" si="22"/>
        <v>1.6800000000000002</v>
      </c>
      <c r="AN42" s="8"/>
      <c r="AO42" s="8"/>
      <c r="AP42" s="8"/>
      <c r="AQ42" s="8"/>
      <c r="AR42" s="8"/>
      <c r="AS42" s="8"/>
      <c r="AT42" s="8">
        <f t="shared" si="5"/>
        <v>0</v>
      </c>
      <c r="AU42" s="8"/>
      <c r="AV42" s="8"/>
      <c r="AW42" s="8">
        <v>0</v>
      </c>
      <c r="AX42" s="8" t="s">
        <v>566</v>
      </c>
      <c r="AY42" s="8" t="s">
        <v>567</v>
      </c>
      <c r="AZ42" s="8"/>
      <c r="BA42" s="8"/>
      <c r="BB42" s="8">
        <v>1.35</v>
      </c>
      <c r="BC42" s="8">
        <f t="shared" si="15"/>
        <v>1.35</v>
      </c>
      <c r="BD42" s="8">
        <f t="shared" si="7"/>
        <v>59.944500000000005</v>
      </c>
      <c r="BE42" s="8">
        <f t="shared" si="16"/>
        <v>45</v>
      </c>
      <c r="BF42" s="8">
        <f t="shared" si="17"/>
        <v>49</v>
      </c>
      <c r="BG42" s="8"/>
      <c r="BH42" s="8"/>
    </row>
    <row r="43" spans="1:60" x14ac:dyDescent="0.25">
      <c r="A43" s="8" t="s">
        <v>525</v>
      </c>
      <c r="B43" s="8" t="s">
        <v>568</v>
      </c>
      <c r="C43" s="8" t="s">
        <v>569</v>
      </c>
      <c r="D43" s="8">
        <v>5.4314999999999998</v>
      </c>
      <c r="E43" s="8" t="s">
        <v>528</v>
      </c>
      <c r="F43" s="8">
        <v>0.25</v>
      </c>
      <c r="G43" s="8"/>
      <c r="H43" s="8"/>
      <c r="I43" s="8">
        <f t="shared" si="0"/>
        <v>0.25</v>
      </c>
      <c r="J43" s="8"/>
      <c r="K43" s="8"/>
      <c r="L43" s="4">
        <f t="shared" si="18"/>
        <v>0.25</v>
      </c>
      <c r="M43" s="8">
        <f t="shared" si="1"/>
        <v>5.6814999999999998</v>
      </c>
      <c r="N43" s="8">
        <v>2.9020000000000001</v>
      </c>
      <c r="O43" s="8">
        <f t="shared" si="2"/>
        <v>47.412000000000006</v>
      </c>
      <c r="P43" s="8">
        <v>66.5</v>
      </c>
      <c r="Q43" s="8">
        <f t="shared" si="19"/>
        <v>3.3250000000000002</v>
      </c>
      <c r="R43" s="8"/>
      <c r="S43" s="8">
        <v>0.9</v>
      </c>
      <c r="T43" s="8"/>
      <c r="U43" s="8"/>
      <c r="V43" s="8">
        <f t="shared" si="3"/>
        <v>4.2250000000000005</v>
      </c>
      <c r="W43" s="8"/>
      <c r="X43" s="8"/>
      <c r="Y43" s="8"/>
      <c r="Z43" s="8"/>
      <c r="AA43" s="8"/>
      <c r="AB43" s="8"/>
      <c r="AC43" s="8">
        <f t="shared" si="4"/>
        <v>0</v>
      </c>
      <c r="AD43" s="8">
        <v>19</v>
      </c>
      <c r="AE43" s="8">
        <f t="shared" si="20"/>
        <v>1.9</v>
      </c>
      <c r="AF43" s="8"/>
      <c r="AG43" s="8">
        <f t="shared" si="21"/>
        <v>1.9</v>
      </c>
      <c r="AH43" s="8">
        <v>0</v>
      </c>
      <c r="AI43" s="8"/>
      <c r="AJ43" s="8"/>
      <c r="AK43" s="8"/>
      <c r="AL43" s="8"/>
      <c r="AM43" s="8">
        <f t="shared" si="22"/>
        <v>1.9</v>
      </c>
      <c r="AN43" s="8"/>
      <c r="AO43" s="8"/>
      <c r="AP43" s="8"/>
      <c r="AQ43" s="8"/>
      <c r="AR43" s="8"/>
      <c r="AS43" s="8"/>
      <c r="AT43" s="8">
        <f t="shared" si="5"/>
        <v>0</v>
      </c>
      <c r="AU43" s="8"/>
      <c r="AV43" s="8"/>
      <c r="AW43" s="8">
        <v>0</v>
      </c>
      <c r="AX43" s="8"/>
      <c r="AY43" s="8"/>
      <c r="AZ43" s="8"/>
      <c r="BA43" s="8"/>
      <c r="BB43" s="8">
        <v>0</v>
      </c>
      <c r="BC43" s="8">
        <f t="shared" si="15"/>
        <v>0</v>
      </c>
      <c r="BD43" s="8">
        <f t="shared" si="7"/>
        <v>59.218500000000006</v>
      </c>
      <c r="BE43" s="8">
        <f t="shared" si="16"/>
        <v>39</v>
      </c>
      <c r="BF43" s="8">
        <f t="shared" si="17"/>
        <v>56</v>
      </c>
      <c r="BG43" s="8"/>
      <c r="BH43" s="8"/>
    </row>
    <row r="44" spans="1:60" x14ac:dyDescent="0.25">
      <c r="A44" s="8" t="s">
        <v>525</v>
      </c>
      <c r="B44" s="8" t="s">
        <v>570</v>
      </c>
      <c r="C44" s="8" t="s">
        <v>571</v>
      </c>
      <c r="D44" s="8">
        <v>5.5218749999999996</v>
      </c>
      <c r="E44" s="8" t="s">
        <v>528</v>
      </c>
      <c r="F44" s="8">
        <v>0.25</v>
      </c>
      <c r="G44" s="8"/>
      <c r="H44" s="8"/>
      <c r="I44" s="8">
        <f t="shared" si="0"/>
        <v>0.25</v>
      </c>
      <c r="J44" s="8"/>
      <c r="K44" s="8"/>
      <c r="L44" s="4">
        <f t="shared" si="18"/>
        <v>0.25</v>
      </c>
      <c r="M44" s="8">
        <f t="shared" si="1"/>
        <v>5.7718749999999996</v>
      </c>
      <c r="N44" s="8">
        <v>2.6669999999999998</v>
      </c>
      <c r="O44" s="8">
        <f t="shared" si="2"/>
        <v>46.002000000000002</v>
      </c>
      <c r="P44" s="8">
        <v>79.5</v>
      </c>
      <c r="Q44" s="8">
        <f t="shared" si="19"/>
        <v>3.9750000000000001</v>
      </c>
      <c r="R44" s="8"/>
      <c r="S44" s="8">
        <v>0.3</v>
      </c>
      <c r="T44" s="8"/>
      <c r="U44" s="8"/>
      <c r="V44" s="8">
        <f t="shared" si="3"/>
        <v>4.2750000000000004</v>
      </c>
      <c r="W44" s="8"/>
      <c r="X44" s="8"/>
      <c r="Y44" s="8"/>
      <c r="Z44" s="8"/>
      <c r="AA44" s="8"/>
      <c r="AB44" s="8"/>
      <c r="AC44" s="8">
        <f t="shared" si="4"/>
        <v>0</v>
      </c>
      <c r="AD44" s="8">
        <v>19</v>
      </c>
      <c r="AE44" s="8">
        <f t="shared" si="20"/>
        <v>1.9</v>
      </c>
      <c r="AF44" s="8"/>
      <c r="AG44" s="8">
        <f t="shared" si="21"/>
        <v>1.9</v>
      </c>
      <c r="AH44" s="8">
        <v>0</v>
      </c>
      <c r="AI44" s="8"/>
      <c r="AJ44" s="8"/>
      <c r="AK44" s="8"/>
      <c r="AL44" s="8"/>
      <c r="AM44" s="8">
        <f t="shared" si="22"/>
        <v>1.9</v>
      </c>
      <c r="AN44" s="8"/>
      <c r="AO44" s="8"/>
      <c r="AP44" s="8"/>
      <c r="AQ44" s="8"/>
      <c r="AR44" s="8"/>
      <c r="AS44" s="8"/>
      <c r="AT44" s="8">
        <f t="shared" si="5"/>
        <v>0</v>
      </c>
      <c r="AU44" s="8"/>
      <c r="AV44" s="8"/>
      <c r="AW44" s="8">
        <v>0</v>
      </c>
      <c r="AX44" s="8"/>
      <c r="AY44" s="8"/>
      <c r="AZ44" s="8"/>
      <c r="BA44" s="8"/>
      <c r="BB44" s="8">
        <v>0</v>
      </c>
      <c r="BC44" s="8">
        <f t="shared" si="15"/>
        <v>0</v>
      </c>
      <c r="BD44" s="8">
        <f t="shared" si="7"/>
        <v>57.948875000000001</v>
      </c>
      <c r="BE44" s="8">
        <f t="shared" si="16"/>
        <v>54</v>
      </c>
      <c r="BF44" s="8">
        <f t="shared" si="17"/>
        <v>59</v>
      </c>
      <c r="BG44" s="8"/>
      <c r="BH44" s="8"/>
    </row>
    <row r="45" spans="1:60" x14ac:dyDescent="0.25">
      <c r="A45" s="8" t="s">
        <v>525</v>
      </c>
      <c r="B45" s="8" t="s">
        <v>572</v>
      </c>
      <c r="C45" s="8" t="s">
        <v>573</v>
      </c>
      <c r="D45" s="8">
        <v>5.4136875</v>
      </c>
      <c r="E45" s="8" t="s">
        <v>528</v>
      </c>
      <c r="F45" s="8">
        <v>0.25</v>
      </c>
      <c r="G45" s="8"/>
      <c r="H45" s="8"/>
      <c r="I45" s="8">
        <f t="shared" si="0"/>
        <v>0.25</v>
      </c>
      <c r="J45" s="8"/>
      <c r="K45" s="8"/>
      <c r="L45" s="4">
        <f t="shared" si="18"/>
        <v>0.25</v>
      </c>
      <c r="M45" s="8">
        <f t="shared" si="1"/>
        <v>5.6636875</v>
      </c>
      <c r="N45" s="8">
        <v>2.6720000000000002</v>
      </c>
      <c r="O45" s="8">
        <f t="shared" si="2"/>
        <v>46.031999999999996</v>
      </c>
      <c r="P45" s="8">
        <v>71.5</v>
      </c>
      <c r="Q45" s="8">
        <f t="shared" si="19"/>
        <v>3.5749999999999997</v>
      </c>
      <c r="R45" s="8"/>
      <c r="S45" s="8">
        <v>0.56999999999999995</v>
      </c>
      <c r="T45" s="8"/>
      <c r="U45" s="8"/>
      <c r="V45" s="8">
        <f t="shared" si="3"/>
        <v>4.1449999999999996</v>
      </c>
      <c r="W45" s="8"/>
      <c r="X45" s="8"/>
      <c r="Y45" s="8"/>
      <c r="Z45" s="8"/>
      <c r="AA45" s="8"/>
      <c r="AB45" s="8"/>
      <c r="AC45" s="8">
        <f t="shared" si="4"/>
        <v>0</v>
      </c>
      <c r="AD45" s="8">
        <v>19</v>
      </c>
      <c r="AE45" s="8">
        <f t="shared" si="20"/>
        <v>1.9</v>
      </c>
      <c r="AF45" s="8"/>
      <c r="AG45" s="8">
        <f t="shared" si="21"/>
        <v>1.9</v>
      </c>
      <c r="AH45" s="8">
        <v>0</v>
      </c>
      <c r="AI45" s="8"/>
      <c r="AJ45" s="8"/>
      <c r="AK45" s="8"/>
      <c r="AL45" s="8"/>
      <c r="AM45" s="8">
        <f t="shared" si="22"/>
        <v>1.9</v>
      </c>
      <c r="AN45" s="8"/>
      <c r="AO45" s="8"/>
      <c r="AP45" s="8"/>
      <c r="AQ45" s="8"/>
      <c r="AR45" s="8"/>
      <c r="AS45" s="8"/>
      <c r="AT45" s="8">
        <f t="shared" si="5"/>
        <v>0</v>
      </c>
      <c r="AU45" s="8"/>
      <c r="AV45" s="8"/>
      <c r="AW45" s="8">
        <v>0</v>
      </c>
      <c r="AX45" s="8"/>
      <c r="AY45" s="8"/>
      <c r="AZ45" s="8"/>
      <c r="BA45" s="8"/>
      <c r="BB45" s="8">
        <v>0</v>
      </c>
      <c r="BC45" s="8">
        <f t="shared" si="15"/>
        <v>0</v>
      </c>
      <c r="BD45" s="8">
        <f t="shared" si="7"/>
        <v>57.7406875</v>
      </c>
      <c r="BE45" s="8">
        <f t="shared" si="16"/>
        <v>52</v>
      </c>
      <c r="BF45" s="8">
        <f t="shared" si="17"/>
        <v>61</v>
      </c>
      <c r="BG45" s="8"/>
      <c r="BH45" s="8"/>
    </row>
    <row r="46" spans="1:60" x14ac:dyDescent="0.25">
      <c r="A46" s="8" t="s">
        <v>525</v>
      </c>
      <c r="B46" s="8" t="s">
        <v>574</v>
      </c>
      <c r="C46" s="8" t="s">
        <v>575</v>
      </c>
      <c r="D46" s="8">
        <v>5.7097499999999997</v>
      </c>
      <c r="E46" s="8" t="s">
        <v>528</v>
      </c>
      <c r="F46" s="8">
        <v>0.25</v>
      </c>
      <c r="G46" s="8"/>
      <c r="H46" s="8"/>
      <c r="I46" s="8">
        <f t="shared" si="0"/>
        <v>0.25</v>
      </c>
      <c r="J46" s="8"/>
      <c r="K46" s="8"/>
      <c r="L46" s="4">
        <f t="shared" si="18"/>
        <v>0.25</v>
      </c>
      <c r="M46" s="8">
        <f t="shared" si="1"/>
        <v>5.9597499999999997</v>
      </c>
      <c r="N46" s="8">
        <v>2.2400000000000002</v>
      </c>
      <c r="O46" s="8">
        <f t="shared" si="2"/>
        <v>43.440000000000005</v>
      </c>
      <c r="P46" s="8">
        <v>86</v>
      </c>
      <c r="Q46" s="8">
        <f t="shared" si="19"/>
        <v>4.3</v>
      </c>
      <c r="R46" s="8"/>
      <c r="S46" s="8">
        <v>0.34499999999999997</v>
      </c>
      <c r="T46" s="8"/>
      <c r="U46" s="8"/>
      <c r="V46" s="8">
        <f t="shared" si="3"/>
        <v>4.6449999999999996</v>
      </c>
      <c r="W46" s="8"/>
      <c r="X46" s="8"/>
      <c r="Y46" s="8"/>
      <c r="Z46" s="8"/>
      <c r="AA46" s="8"/>
      <c r="AB46" s="8"/>
      <c r="AC46" s="8">
        <f t="shared" si="4"/>
        <v>0</v>
      </c>
      <c r="AD46" s="8">
        <v>18</v>
      </c>
      <c r="AE46" s="8">
        <f t="shared" si="20"/>
        <v>1.8</v>
      </c>
      <c r="AF46" s="8"/>
      <c r="AG46" s="8">
        <f t="shared" si="21"/>
        <v>1.8</v>
      </c>
      <c r="AH46" s="8">
        <v>0</v>
      </c>
      <c r="AI46" s="8"/>
      <c r="AJ46" s="8"/>
      <c r="AK46" s="8"/>
      <c r="AL46" s="8"/>
      <c r="AM46" s="8">
        <f t="shared" si="22"/>
        <v>1.8</v>
      </c>
      <c r="AN46" s="8"/>
      <c r="AO46" s="8"/>
      <c r="AP46" s="8"/>
      <c r="AQ46" s="8"/>
      <c r="AR46" s="8"/>
      <c r="AS46" s="8"/>
      <c r="AT46" s="8">
        <f t="shared" si="5"/>
        <v>0</v>
      </c>
      <c r="AU46" s="8" t="s">
        <v>131</v>
      </c>
      <c r="AV46" s="8"/>
      <c r="AW46" s="8">
        <v>0.15</v>
      </c>
      <c r="AX46" s="8" t="s">
        <v>576</v>
      </c>
      <c r="AY46" s="8" t="s">
        <v>577</v>
      </c>
      <c r="AZ46" s="8"/>
      <c r="BA46" s="8"/>
      <c r="BB46" s="8">
        <v>1.25</v>
      </c>
      <c r="BC46" s="8">
        <f t="shared" si="15"/>
        <v>1.4</v>
      </c>
      <c r="BD46" s="8">
        <f t="shared" si="7"/>
        <v>57.244750000000003</v>
      </c>
      <c r="BE46" s="8">
        <f t="shared" si="16"/>
        <v>66</v>
      </c>
      <c r="BF46" s="8">
        <f t="shared" si="17"/>
        <v>63</v>
      </c>
      <c r="BG46" s="8"/>
      <c r="BH46" s="8"/>
    </row>
    <row r="47" spans="1:60" x14ac:dyDescent="0.25">
      <c r="A47" s="8" t="s">
        <v>525</v>
      </c>
      <c r="B47" s="8" t="s">
        <v>578</v>
      </c>
      <c r="C47" s="8" t="s">
        <v>579</v>
      </c>
      <c r="D47" s="8">
        <v>5.4198750000000002</v>
      </c>
      <c r="E47" s="8" t="s">
        <v>528</v>
      </c>
      <c r="F47" s="8">
        <v>0.25</v>
      </c>
      <c r="G47" s="8"/>
      <c r="H47" s="8"/>
      <c r="I47" s="8">
        <f t="shared" si="0"/>
        <v>0.25</v>
      </c>
      <c r="J47" s="8"/>
      <c r="K47" s="8"/>
      <c r="L47" s="4">
        <f t="shared" si="18"/>
        <v>0.25</v>
      </c>
      <c r="M47" s="8">
        <f t="shared" si="1"/>
        <v>5.6698750000000002</v>
      </c>
      <c r="N47" s="8">
        <v>2.4630000000000001</v>
      </c>
      <c r="O47" s="8">
        <f t="shared" si="2"/>
        <v>44.777999999999999</v>
      </c>
      <c r="P47" s="8">
        <v>82</v>
      </c>
      <c r="Q47" s="8">
        <f t="shared" si="19"/>
        <v>4.0999999999999996</v>
      </c>
      <c r="R47" s="8"/>
      <c r="S47" s="8">
        <v>0.67500000000000004</v>
      </c>
      <c r="T47" s="8"/>
      <c r="U47" s="8"/>
      <c r="V47" s="8">
        <f t="shared" si="3"/>
        <v>4.7749999999999995</v>
      </c>
      <c r="W47" s="8"/>
      <c r="X47" s="8"/>
      <c r="Y47" s="8"/>
      <c r="Z47" s="8"/>
      <c r="AA47" s="8"/>
      <c r="AB47" s="8"/>
      <c r="AC47" s="8">
        <f t="shared" si="4"/>
        <v>0</v>
      </c>
      <c r="AD47" s="8">
        <v>19</v>
      </c>
      <c r="AE47" s="8">
        <f t="shared" si="20"/>
        <v>1.9</v>
      </c>
      <c r="AF47" s="8"/>
      <c r="AG47" s="8">
        <f t="shared" si="21"/>
        <v>1.9</v>
      </c>
      <c r="AH47" s="8">
        <v>0</v>
      </c>
      <c r="AI47" s="8"/>
      <c r="AJ47" s="8"/>
      <c r="AK47" s="8"/>
      <c r="AL47" s="8"/>
      <c r="AM47" s="8">
        <f t="shared" si="22"/>
        <v>1.9</v>
      </c>
      <c r="AN47" s="8"/>
      <c r="AO47" s="8"/>
      <c r="AP47" s="8"/>
      <c r="AQ47" s="8"/>
      <c r="AR47" s="8"/>
      <c r="AS47" s="8"/>
      <c r="AT47" s="8">
        <f t="shared" si="5"/>
        <v>0</v>
      </c>
      <c r="AU47" s="8"/>
      <c r="AV47" s="8"/>
      <c r="AW47" s="8">
        <v>0</v>
      </c>
      <c r="AX47" s="8"/>
      <c r="AY47" s="8"/>
      <c r="AZ47" s="8"/>
      <c r="BA47" s="8"/>
      <c r="BB47" s="8">
        <v>0</v>
      </c>
      <c r="BC47" s="8">
        <f t="shared" si="15"/>
        <v>0</v>
      </c>
      <c r="BD47" s="8">
        <f t="shared" si="7"/>
        <v>57.122874999999993</v>
      </c>
      <c r="BE47" s="8">
        <f t="shared" si="16"/>
        <v>60</v>
      </c>
      <c r="BF47" s="8">
        <f t="shared" si="17"/>
        <v>64</v>
      </c>
      <c r="BG47" s="8"/>
      <c r="BH47" s="8"/>
    </row>
    <row r="48" spans="1:60" x14ac:dyDescent="0.25">
      <c r="A48" s="8" t="s">
        <v>525</v>
      </c>
      <c r="B48" s="8" t="s">
        <v>580</v>
      </c>
      <c r="C48" s="8" t="s">
        <v>581</v>
      </c>
      <c r="D48" s="8">
        <v>5.4390000000000001</v>
      </c>
      <c r="E48" s="8" t="s">
        <v>528</v>
      </c>
      <c r="F48" s="8">
        <v>0.25</v>
      </c>
      <c r="G48" s="8"/>
      <c r="H48" s="8"/>
      <c r="I48" s="8">
        <f t="shared" si="0"/>
        <v>0.25</v>
      </c>
      <c r="J48" s="8"/>
      <c r="K48" s="8"/>
      <c r="L48" s="4">
        <f t="shared" si="18"/>
        <v>0.25</v>
      </c>
      <c r="M48" s="8">
        <f t="shared" si="1"/>
        <v>5.6890000000000001</v>
      </c>
      <c r="N48" s="8">
        <v>2.4550000000000001</v>
      </c>
      <c r="O48" s="8">
        <f t="shared" si="2"/>
        <v>44.73</v>
      </c>
      <c r="P48" s="8">
        <v>72.5</v>
      </c>
      <c r="Q48" s="8">
        <f t="shared" si="19"/>
        <v>3.625</v>
      </c>
      <c r="R48" s="8"/>
      <c r="S48" s="8">
        <v>0.67500000000000004</v>
      </c>
      <c r="T48" s="8"/>
      <c r="U48" s="8"/>
      <c r="V48" s="8">
        <f t="shared" si="3"/>
        <v>4.3</v>
      </c>
      <c r="W48" s="8"/>
      <c r="X48" s="8"/>
      <c r="Y48" s="8"/>
      <c r="Z48" s="8"/>
      <c r="AA48" s="8"/>
      <c r="AB48" s="8"/>
      <c r="AC48" s="8">
        <f t="shared" si="4"/>
        <v>0</v>
      </c>
      <c r="AD48" s="8">
        <v>19</v>
      </c>
      <c r="AE48" s="8">
        <f t="shared" si="20"/>
        <v>1.9</v>
      </c>
      <c r="AF48" s="8"/>
      <c r="AG48" s="8">
        <f t="shared" si="21"/>
        <v>1.9</v>
      </c>
      <c r="AH48" s="8">
        <v>0</v>
      </c>
      <c r="AI48" s="8"/>
      <c r="AJ48" s="8"/>
      <c r="AK48" s="8"/>
      <c r="AL48" s="8"/>
      <c r="AM48" s="8">
        <f t="shared" si="22"/>
        <v>1.9</v>
      </c>
      <c r="AN48" s="8"/>
      <c r="AO48" s="8"/>
      <c r="AP48" s="8"/>
      <c r="AQ48" s="8"/>
      <c r="AR48" s="8"/>
      <c r="AS48" s="8"/>
      <c r="AT48" s="8">
        <f t="shared" si="5"/>
        <v>0</v>
      </c>
      <c r="AU48" s="8"/>
      <c r="AV48" s="8"/>
      <c r="AW48" s="8">
        <v>0</v>
      </c>
      <c r="AX48" s="8"/>
      <c r="AY48" s="8"/>
      <c r="AZ48" s="8"/>
      <c r="BA48" s="8"/>
      <c r="BB48" s="8">
        <v>0</v>
      </c>
      <c r="BC48" s="8">
        <f t="shared" si="15"/>
        <v>0</v>
      </c>
      <c r="BD48" s="8">
        <f t="shared" si="7"/>
        <v>56.618999999999993</v>
      </c>
      <c r="BE48" s="8">
        <f t="shared" si="16"/>
        <v>61</v>
      </c>
      <c r="BF48" s="8">
        <f t="shared" si="17"/>
        <v>67</v>
      </c>
      <c r="BG48" s="8"/>
      <c r="BH48" s="8"/>
    </row>
    <row r="49" spans="1:60" x14ac:dyDescent="0.25">
      <c r="A49" s="8" t="s">
        <v>525</v>
      </c>
      <c r="B49" s="8" t="s">
        <v>582</v>
      </c>
      <c r="C49" s="8" t="s">
        <v>583</v>
      </c>
      <c r="D49" s="8">
        <v>5.7288750000000004</v>
      </c>
      <c r="E49" s="8" t="s">
        <v>528</v>
      </c>
      <c r="F49" s="8">
        <v>0.25</v>
      </c>
      <c r="G49" s="8"/>
      <c r="H49" s="8"/>
      <c r="I49" s="8">
        <f t="shared" si="0"/>
        <v>0.25</v>
      </c>
      <c r="J49" s="8"/>
      <c r="K49" s="8"/>
      <c r="L49" s="4">
        <f t="shared" si="18"/>
        <v>0.25</v>
      </c>
      <c r="M49" s="8">
        <f t="shared" si="1"/>
        <v>5.9788750000000004</v>
      </c>
      <c r="N49" s="8">
        <v>1.855</v>
      </c>
      <c r="O49" s="8">
        <f t="shared" si="2"/>
        <v>41.129999999999995</v>
      </c>
      <c r="P49" s="8">
        <v>81.5</v>
      </c>
      <c r="Q49" s="8">
        <f t="shared" si="19"/>
        <v>4.0749999999999993</v>
      </c>
      <c r="R49" s="8"/>
      <c r="S49" s="8">
        <v>0.375</v>
      </c>
      <c r="T49" s="8"/>
      <c r="U49" s="8"/>
      <c r="V49" s="8">
        <f t="shared" si="3"/>
        <v>4.4499999999999993</v>
      </c>
      <c r="W49" s="8"/>
      <c r="X49" s="8"/>
      <c r="Y49" s="8"/>
      <c r="Z49" s="8"/>
      <c r="AA49" s="8"/>
      <c r="AB49" s="8"/>
      <c r="AC49" s="8">
        <f t="shared" si="4"/>
        <v>0</v>
      </c>
      <c r="AD49" s="8">
        <v>17</v>
      </c>
      <c r="AE49" s="8">
        <f t="shared" si="20"/>
        <v>1.7</v>
      </c>
      <c r="AF49" s="8"/>
      <c r="AG49" s="8">
        <f t="shared" si="21"/>
        <v>1.7</v>
      </c>
      <c r="AH49" s="8">
        <v>1.34</v>
      </c>
      <c r="AI49" s="8"/>
      <c r="AJ49" s="8"/>
      <c r="AK49" s="8"/>
      <c r="AL49" s="8"/>
      <c r="AM49" s="8">
        <f t="shared" si="22"/>
        <v>3.04</v>
      </c>
      <c r="AN49" s="8"/>
      <c r="AO49" s="8"/>
      <c r="AP49" s="8"/>
      <c r="AQ49" s="8"/>
      <c r="AR49" s="8"/>
      <c r="AS49" s="8"/>
      <c r="AT49" s="8">
        <f t="shared" si="5"/>
        <v>0</v>
      </c>
      <c r="AU49" s="8"/>
      <c r="AV49" s="8"/>
      <c r="AW49" s="8">
        <v>0</v>
      </c>
      <c r="AX49" s="8" t="s">
        <v>584</v>
      </c>
      <c r="AY49" s="8" t="s">
        <v>210</v>
      </c>
      <c r="AZ49" s="8"/>
      <c r="BA49" s="8"/>
      <c r="BB49" s="8">
        <v>1.6</v>
      </c>
      <c r="BC49" s="8">
        <f t="shared" si="15"/>
        <v>1.6</v>
      </c>
      <c r="BD49" s="8">
        <f t="shared" si="7"/>
        <v>56.198875000000001</v>
      </c>
      <c r="BE49" s="8">
        <f t="shared" si="16"/>
        <v>79</v>
      </c>
      <c r="BF49" s="8">
        <f t="shared" si="17"/>
        <v>73</v>
      </c>
      <c r="BG49" s="8"/>
      <c r="BH49" s="8"/>
    </row>
    <row r="50" spans="1:60" x14ac:dyDescent="0.25">
      <c r="A50" s="8" t="s">
        <v>525</v>
      </c>
      <c r="B50" s="8" t="s">
        <v>585</v>
      </c>
      <c r="C50" s="8" t="s">
        <v>586</v>
      </c>
      <c r="D50" s="8">
        <v>5.157375</v>
      </c>
      <c r="E50" s="8" t="s">
        <v>528</v>
      </c>
      <c r="F50" s="8">
        <v>0.25</v>
      </c>
      <c r="G50" s="8"/>
      <c r="H50" s="8"/>
      <c r="I50" s="8">
        <f t="shared" si="0"/>
        <v>0.25</v>
      </c>
      <c r="J50" s="8"/>
      <c r="K50" s="8"/>
      <c r="L50" s="4">
        <f t="shared" si="18"/>
        <v>0.25</v>
      </c>
      <c r="M50" s="8">
        <f t="shared" si="1"/>
        <v>5.407375</v>
      </c>
      <c r="N50" s="8">
        <v>2.177</v>
      </c>
      <c r="O50" s="8">
        <f t="shared" si="2"/>
        <v>43.061999999999998</v>
      </c>
      <c r="P50" s="8">
        <v>76</v>
      </c>
      <c r="Q50" s="8">
        <f t="shared" si="19"/>
        <v>3.8</v>
      </c>
      <c r="R50" s="8"/>
      <c r="S50" s="8">
        <v>0.12</v>
      </c>
      <c r="T50" s="8"/>
      <c r="U50" s="8"/>
      <c r="V50" s="8">
        <f t="shared" si="3"/>
        <v>3.92</v>
      </c>
      <c r="W50" s="8"/>
      <c r="X50" s="8"/>
      <c r="Y50" s="8"/>
      <c r="Z50" s="8"/>
      <c r="AA50" s="8"/>
      <c r="AB50" s="8"/>
      <c r="AC50" s="8">
        <f t="shared" si="4"/>
        <v>0</v>
      </c>
      <c r="AD50" s="8">
        <v>20</v>
      </c>
      <c r="AE50" s="8">
        <f t="shared" si="20"/>
        <v>2</v>
      </c>
      <c r="AF50" s="8"/>
      <c r="AG50" s="8">
        <f t="shared" si="21"/>
        <v>2</v>
      </c>
      <c r="AH50" s="8">
        <v>0.08</v>
      </c>
      <c r="AI50" s="8"/>
      <c r="AJ50" s="8"/>
      <c r="AK50" s="8"/>
      <c r="AL50" s="8"/>
      <c r="AM50" s="8">
        <f t="shared" si="22"/>
        <v>2.08</v>
      </c>
      <c r="AN50" s="8"/>
      <c r="AO50" s="8"/>
      <c r="AP50" s="8"/>
      <c r="AQ50" s="8"/>
      <c r="AR50" s="8"/>
      <c r="AS50" s="8"/>
      <c r="AT50" s="8">
        <f t="shared" si="5"/>
        <v>0</v>
      </c>
      <c r="AU50" s="8"/>
      <c r="AV50" s="8"/>
      <c r="AW50" s="8">
        <v>0</v>
      </c>
      <c r="AX50" s="8"/>
      <c r="AY50" s="8" t="s">
        <v>294</v>
      </c>
      <c r="AZ50" s="8"/>
      <c r="BA50" s="8"/>
      <c r="BB50" s="8">
        <v>0.75</v>
      </c>
      <c r="BC50" s="8">
        <f t="shared" si="15"/>
        <v>0.75</v>
      </c>
      <c r="BD50" s="8">
        <f t="shared" si="7"/>
        <v>55.219374999999999</v>
      </c>
      <c r="BE50" s="8">
        <f t="shared" si="16"/>
        <v>67</v>
      </c>
      <c r="BF50" s="8">
        <f t="shared" si="17"/>
        <v>74</v>
      </c>
      <c r="BG50" s="8"/>
      <c r="BH50" s="8"/>
    </row>
    <row r="51" spans="1:60" x14ac:dyDescent="0.25">
      <c r="A51" s="8" t="s">
        <v>525</v>
      </c>
      <c r="B51" s="8" t="s">
        <v>587</v>
      </c>
      <c r="C51" s="8" t="s">
        <v>588</v>
      </c>
      <c r="D51" s="8">
        <v>5.2151249999999996</v>
      </c>
      <c r="E51" s="8" t="s">
        <v>528</v>
      </c>
      <c r="F51" s="8">
        <v>0.25</v>
      </c>
      <c r="G51" s="8"/>
      <c r="H51" s="8"/>
      <c r="I51" s="8">
        <f t="shared" si="0"/>
        <v>0.25</v>
      </c>
      <c r="J51" s="8"/>
      <c r="K51" s="8"/>
      <c r="L51" s="4">
        <f t="shared" si="18"/>
        <v>0.25</v>
      </c>
      <c r="M51" s="8">
        <f t="shared" si="1"/>
        <v>5.4651249999999996</v>
      </c>
      <c r="N51" s="8">
        <v>1.867</v>
      </c>
      <c r="O51" s="8">
        <f t="shared" si="2"/>
        <v>41.201999999999998</v>
      </c>
      <c r="P51" s="8">
        <v>82.5</v>
      </c>
      <c r="Q51" s="8">
        <f t="shared" si="19"/>
        <v>4.125</v>
      </c>
      <c r="R51" s="8"/>
      <c r="S51" s="8">
        <v>0.51</v>
      </c>
      <c r="T51" s="8"/>
      <c r="U51" s="8"/>
      <c r="V51" s="8">
        <f t="shared" si="3"/>
        <v>4.6349999999999998</v>
      </c>
      <c r="W51" s="8"/>
      <c r="X51" s="8"/>
      <c r="Y51" s="8"/>
      <c r="Z51" s="8"/>
      <c r="AA51" s="8"/>
      <c r="AB51" s="8"/>
      <c r="AC51" s="8">
        <f t="shared" si="4"/>
        <v>0</v>
      </c>
      <c r="AD51" s="8">
        <v>17</v>
      </c>
      <c r="AE51" s="8">
        <f t="shared" si="20"/>
        <v>1.7</v>
      </c>
      <c r="AF51" s="8"/>
      <c r="AG51" s="8">
        <f t="shared" si="21"/>
        <v>1.7</v>
      </c>
      <c r="AH51" s="8">
        <v>0.24</v>
      </c>
      <c r="AI51" s="8"/>
      <c r="AJ51" s="8"/>
      <c r="AK51" s="8"/>
      <c r="AL51" s="8"/>
      <c r="AM51" s="8">
        <f t="shared" si="22"/>
        <v>1.94</v>
      </c>
      <c r="AN51" s="8"/>
      <c r="AO51" s="8"/>
      <c r="AP51" s="8"/>
      <c r="AQ51" s="8"/>
      <c r="AR51" s="8"/>
      <c r="AS51" s="8"/>
      <c r="AT51" s="8">
        <f t="shared" si="5"/>
        <v>0</v>
      </c>
      <c r="AU51" s="8" t="s">
        <v>131</v>
      </c>
      <c r="AV51" s="8"/>
      <c r="AW51" s="8">
        <v>0.15</v>
      </c>
      <c r="AX51" s="8" t="s">
        <v>589</v>
      </c>
      <c r="AY51" s="8" t="s">
        <v>590</v>
      </c>
      <c r="AZ51" s="8"/>
      <c r="BA51" s="8"/>
      <c r="BB51" s="8">
        <v>1.55</v>
      </c>
      <c r="BC51" s="8">
        <f t="shared" si="15"/>
        <v>1.7</v>
      </c>
      <c r="BD51" s="8">
        <f t="shared" si="7"/>
        <v>54.942124999999997</v>
      </c>
      <c r="BE51" s="8">
        <f t="shared" si="16"/>
        <v>78</v>
      </c>
      <c r="BF51" s="8">
        <f t="shared" si="17"/>
        <v>76</v>
      </c>
      <c r="BG51" s="8"/>
      <c r="BH51" s="8"/>
    </row>
    <row r="52" spans="1:60" x14ac:dyDescent="0.25">
      <c r="A52" s="8" t="s">
        <v>525</v>
      </c>
      <c r="B52" s="8" t="s">
        <v>591</v>
      </c>
      <c r="C52" s="8" t="s">
        <v>592</v>
      </c>
      <c r="D52" s="8">
        <v>5.4922500000000003</v>
      </c>
      <c r="E52" s="8" t="s">
        <v>528</v>
      </c>
      <c r="F52" s="8">
        <v>0.25</v>
      </c>
      <c r="G52" s="8"/>
      <c r="H52" s="8"/>
      <c r="I52" s="8">
        <f t="shared" si="0"/>
        <v>0.25</v>
      </c>
      <c r="J52" s="8"/>
      <c r="K52" s="8"/>
      <c r="L52" s="4">
        <f t="shared" si="18"/>
        <v>0.25</v>
      </c>
      <c r="M52" s="8">
        <f t="shared" si="1"/>
        <v>5.7422500000000003</v>
      </c>
      <c r="N52" s="8">
        <v>2.0960000000000001</v>
      </c>
      <c r="O52" s="8">
        <f t="shared" si="2"/>
        <v>42.576000000000001</v>
      </c>
      <c r="P52" s="8">
        <v>62.5</v>
      </c>
      <c r="Q52" s="8">
        <f t="shared" si="19"/>
        <v>3.125</v>
      </c>
      <c r="R52" s="8"/>
      <c r="S52" s="8">
        <v>0.56999999999999995</v>
      </c>
      <c r="T52" s="8"/>
      <c r="U52" s="8"/>
      <c r="V52" s="8">
        <f t="shared" si="3"/>
        <v>3.6949999999999998</v>
      </c>
      <c r="W52" s="8"/>
      <c r="X52" s="8"/>
      <c r="Y52" s="8"/>
      <c r="Z52" s="8"/>
      <c r="AA52" s="8"/>
      <c r="AB52" s="8"/>
      <c r="AC52" s="8">
        <f t="shared" si="4"/>
        <v>0</v>
      </c>
      <c r="AD52" s="8">
        <v>19</v>
      </c>
      <c r="AE52" s="8">
        <f t="shared" si="20"/>
        <v>1.9</v>
      </c>
      <c r="AF52" s="8"/>
      <c r="AG52" s="8">
        <f t="shared" si="21"/>
        <v>1.9</v>
      </c>
      <c r="AH52" s="8">
        <v>0</v>
      </c>
      <c r="AI52" s="8"/>
      <c r="AJ52" s="8"/>
      <c r="AK52" s="8"/>
      <c r="AL52" s="8"/>
      <c r="AM52" s="8">
        <f t="shared" si="22"/>
        <v>1.9</v>
      </c>
      <c r="AN52" s="8"/>
      <c r="AO52" s="8"/>
      <c r="AP52" s="8"/>
      <c r="AQ52" s="8"/>
      <c r="AR52" s="8"/>
      <c r="AS52" s="8"/>
      <c r="AT52" s="8">
        <f t="shared" si="5"/>
        <v>0</v>
      </c>
      <c r="AU52" s="8"/>
      <c r="AV52" s="8"/>
      <c r="AW52" s="8">
        <v>0</v>
      </c>
      <c r="AX52" s="8"/>
      <c r="AY52" s="8"/>
      <c r="AZ52" s="8"/>
      <c r="BA52" s="8"/>
      <c r="BB52" s="8">
        <v>0</v>
      </c>
      <c r="BC52" s="8">
        <f t="shared" si="15"/>
        <v>0</v>
      </c>
      <c r="BD52" s="8">
        <f t="shared" si="7"/>
        <v>53.913249999999998</v>
      </c>
      <c r="BE52" s="8">
        <f t="shared" si="16"/>
        <v>70</v>
      </c>
      <c r="BF52" s="8">
        <f t="shared" si="17"/>
        <v>80</v>
      </c>
      <c r="BG52" s="8"/>
      <c r="BH52" s="8"/>
    </row>
    <row r="53" spans="1:60" x14ac:dyDescent="0.25">
      <c r="A53" s="8" t="s">
        <v>525</v>
      </c>
      <c r="B53" s="8" t="s">
        <v>593</v>
      </c>
      <c r="C53" s="8" t="s">
        <v>594</v>
      </c>
      <c r="D53" s="8">
        <v>5.6669999999999998</v>
      </c>
      <c r="E53" s="8" t="s">
        <v>528</v>
      </c>
      <c r="F53" s="8">
        <v>0.25</v>
      </c>
      <c r="G53" s="8"/>
      <c r="H53" s="8"/>
      <c r="I53" s="8">
        <f t="shared" si="0"/>
        <v>0.25</v>
      </c>
      <c r="J53" s="8"/>
      <c r="K53" s="8"/>
      <c r="L53" s="4">
        <f t="shared" si="18"/>
        <v>0.25</v>
      </c>
      <c r="M53" s="8">
        <f t="shared" si="1"/>
        <v>5.9169999999999998</v>
      </c>
      <c r="N53" s="8">
        <v>1.6</v>
      </c>
      <c r="O53" s="8">
        <f t="shared" si="2"/>
        <v>39.6</v>
      </c>
      <c r="P53" s="8">
        <v>82.5</v>
      </c>
      <c r="Q53" s="8">
        <f t="shared" si="19"/>
        <v>4.125</v>
      </c>
      <c r="R53" s="8"/>
      <c r="S53" s="8">
        <v>0.56999999999999995</v>
      </c>
      <c r="T53" s="8"/>
      <c r="U53" s="8"/>
      <c r="V53" s="8">
        <f t="shared" si="3"/>
        <v>4.6950000000000003</v>
      </c>
      <c r="W53" s="8"/>
      <c r="X53" s="8"/>
      <c r="Y53" s="8"/>
      <c r="Z53" s="8"/>
      <c r="AA53" s="8"/>
      <c r="AB53" s="8"/>
      <c r="AC53" s="8">
        <f t="shared" si="4"/>
        <v>0</v>
      </c>
      <c r="AD53" s="8">
        <v>11</v>
      </c>
      <c r="AE53" s="8">
        <f t="shared" si="20"/>
        <v>1.1000000000000001</v>
      </c>
      <c r="AF53" s="8"/>
      <c r="AG53" s="8">
        <f t="shared" si="21"/>
        <v>1.1000000000000001</v>
      </c>
      <c r="AH53" s="8">
        <v>0.4</v>
      </c>
      <c r="AI53" s="8"/>
      <c r="AJ53" s="8"/>
      <c r="AK53" s="8"/>
      <c r="AL53" s="8"/>
      <c r="AM53" s="8">
        <f t="shared" si="22"/>
        <v>1.5</v>
      </c>
      <c r="AN53" s="8"/>
      <c r="AO53" s="8"/>
      <c r="AP53" s="8"/>
      <c r="AQ53" s="8"/>
      <c r="AR53" s="8"/>
      <c r="AS53" s="8"/>
      <c r="AT53" s="8">
        <f t="shared" si="5"/>
        <v>0</v>
      </c>
      <c r="AU53" s="8"/>
      <c r="AV53" s="8"/>
      <c r="AW53" s="8">
        <v>0</v>
      </c>
      <c r="AX53" s="8" t="s">
        <v>247</v>
      </c>
      <c r="AY53" s="8" t="s">
        <v>247</v>
      </c>
      <c r="AZ53" s="8"/>
      <c r="BA53" s="8"/>
      <c r="BB53" s="8">
        <v>2</v>
      </c>
      <c r="BC53" s="8">
        <f t="shared" si="15"/>
        <v>2</v>
      </c>
      <c r="BD53" s="8">
        <f t="shared" si="7"/>
        <v>53.712000000000003</v>
      </c>
      <c r="BE53" s="8">
        <f t="shared" si="16"/>
        <v>87</v>
      </c>
      <c r="BF53" s="8">
        <f t="shared" si="17"/>
        <v>81</v>
      </c>
      <c r="BG53" s="8"/>
      <c r="BH53" s="8"/>
    </row>
    <row r="54" spans="1:60" x14ac:dyDescent="0.25">
      <c r="A54" s="8" t="s">
        <v>525</v>
      </c>
      <c r="B54" s="8" t="s">
        <v>595</v>
      </c>
      <c r="C54" s="8" t="s">
        <v>596</v>
      </c>
      <c r="D54" s="8">
        <v>5.3958750000000002</v>
      </c>
      <c r="E54" s="8" t="s">
        <v>528</v>
      </c>
      <c r="F54" s="8">
        <v>0.25</v>
      </c>
      <c r="G54" s="8"/>
      <c r="H54" s="8"/>
      <c r="I54" s="8">
        <f t="shared" si="0"/>
        <v>0.25</v>
      </c>
      <c r="J54" s="8"/>
      <c r="K54" s="8"/>
      <c r="L54" s="4">
        <f t="shared" si="18"/>
        <v>0.25</v>
      </c>
      <c r="M54" s="8">
        <f t="shared" si="1"/>
        <v>5.6458750000000002</v>
      </c>
      <c r="N54" s="8">
        <v>2.073</v>
      </c>
      <c r="O54" s="8">
        <f t="shared" si="2"/>
        <v>42.438000000000002</v>
      </c>
      <c r="P54" s="8">
        <v>67</v>
      </c>
      <c r="Q54" s="8">
        <f t="shared" si="19"/>
        <v>3.35</v>
      </c>
      <c r="R54" s="8"/>
      <c r="S54" s="8">
        <v>0.19500000000000001</v>
      </c>
      <c r="T54" s="8"/>
      <c r="U54" s="8"/>
      <c r="V54" s="8">
        <f t="shared" si="3"/>
        <v>3.5449999999999999</v>
      </c>
      <c r="W54" s="8"/>
      <c r="X54" s="8"/>
      <c r="Y54" s="8"/>
      <c r="Z54" s="8"/>
      <c r="AA54" s="8"/>
      <c r="AB54" s="8"/>
      <c r="AC54" s="8">
        <f t="shared" si="4"/>
        <v>0</v>
      </c>
      <c r="AD54" s="8">
        <v>16</v>
      </c>
      <c r="AE54" s="8">
        <f t="shared" si="20"/>
        <v>1.6</v>
      </c>
      <c r="AF54" s="8"/>
      <c r="AG54" s="8">
        <f t="shared" si="21"/>
        <v>1.6</v>
      </c>
      <c r="AH54" s="8">
        <v>0</v>
      </c>
      <c r="AI54" s="8"/>
      <c r="AJ54" s="8"/>
      <c r="AK54" s="8"/>
      <c r="AL54" s="8"/>
      <c r="AM54" s="8">
        <f t="shared" si="22"/>
        <v>1.6</v>
      </c>
      <c r="AN54" s="8"/>
      <c r="AO54" s="8"/>
      <c r="AP54" s="8"/>
      <c r="AQ54" s="8"/>
      <c r="AR54" s="8"/>
      <c r="AS54" s="8"/>
      <c r="AT54" s="8">
        <f t="shared" si="5"/>
        <v>0</v>
      </c>
      <c r="AU54" s="8"/>
      <c r="AV54" s="8"/>
      <c r="AW54" s="8">
        <v>0</v>
      </c>
      <c r="AX54" s="8"/>
      <c r="AY54" s="8"/>
      <c r="AZ54" s="8"/>
      <c r="BA54" s="8"/>
      <c r="BB54" s="8">
        <v>0</v>
      </c>
      <c r="BC54" s="8">
        <f t="shared" si="15"/>
        <v>0</v>
      </c>
      <c r="BD54" s="8">
        <f t="shared" si="7"/>
        <v>53.228875000000009</v>
      </c>
      <c r="BE54" s="8">
        <f t="shared" si="16"/>
        <v>72</v>
      </c>
      <c r="BF54" s="8">
        <f t="shared" si="17"/>
        <v>83</v>
      </c>
      <c r="BG54" s="8"/>
      <c r="BH54" s="8"/>
    </row>
    <row r="55" spans="1:60" x14ac:dyDescent="0.25">
      <c r="A55" s="8" t="s">
        <v>525</v>
      </c>
      <c r="B55" s="8" t="s">
        <v>597</v>
      </c>
      <c r="C55" s="8" t="s">
        <v>598</v>
      </c>
      <c r="D55" s="8">
        <v>5.6666249999999998</v>
      </c>
      <c r="E55" s="8" t="s">
        <v>528</v>
      </c>
      <c r="F55" s="8">
        <v>0.25</v>
      </c>
      <c r="G55" s="8"/>
      <c r="H55" s="8"/>
      <c r="I55" s="8">
        <f t="shared" si="0"/>
        <v>0.25</v>
      </c>
      <c r="J55" s="8"/>
      <c r="K55" s="8"/>
      <c r="L55" s="4">
        <f t="shared" si="18"/>
        <v>0.25</v>
      </c>
      <c r="M55" s="8">
        <f t="shared" si="1"/>
        <v>5.9166249999999998</v>
      </c>
      <c r="N55" s="8">
        <v>1.7110000000000001</v>
      </c>
      <c r="O55" s="8">
        <f t="shared" si="2"/>
        <v>40.265999999999998</v>
      </c>
      <c r="P55" s="8">
        <v>0</v>
      </c>
      <c r="Q55" s="8">
        <f t="shared" si="19"/>
        <v>0</v>
      </c>
      <c r="R55" s="8"/>
      <c r="S55" s="8">
        <v>0.34499999999999997</v>
      </c>
      <c r="T55" s="8"/>
      <c r="U55" s="8"/>
      <c r="V55" s="8">
        <f t="shared" si="3"/>
        <v>0.34499999999999997</v>
      </c>
      <c r="W55" s="8"/>
      <c r="X55" s="8"/>
      <c r="Y55" s="8"/>
      <c r="Z55" s="8"/>
      <c r="AA55" s="8"/>
      <c r="AB55" s="8"/>
      <c r="AC55" s="8">
        <f t="shared" si="4"/>
        <v>0</v>
      </c>
      <c r="AD55" s="8">
        <v>11</v>
      </c>
      <c r="AE55" s="8">
        <f t="shared" si="20"/>
        <v>1.1000000000000001</v>
      </c>
      <c r="AF55" s="8"/>
      <c r="AG55" s="8">
        <f t="shared" si="21"/>
        <v>1.1000000000000001</v>
      </c>
      <c r="AH55" s="8">
        <v>1.1200000000000001</v>
      </c>
      <c r="AI55" s="8"/>
      <c r="AJ55" s="8"/>
      <c r="AK55" s="8"/>
      <c r="AL55" s="8"/>
      <c r="AM55" s="8">
        <f t="shared" si="22"/>
        <v>2.2200000000000002</v>
      </c>
      <c r="AN55" s="8"/>
      <c r="AO55" s="8"/>
      <c r="AP55" s="8"/>
      <c r="AQ55" s="8"/>
      <c r="AR55" s="8"/>
      <c r="AS55" s="8"/>
      <c r="AT55" s="8">
        <f t="shared" si="5"/>
        <v>0</v>
      </c>
      <c r="AU55" s="8"/>
      <c r="AV55" s="8"/>
      <c r="AW55" s="8">
        <v>0</v>
      </c>
      <c r="AX55" s="8" t="s">
        <v>599</v>
      </c>
      <c r="AY55" s="8" t="s">
        <v>91</v>
      </c>
      <c r="AZ55" s="8"/>
      <c r="BA55" s="8"/>
      <c r="BB55" s="8">
        <v>1.25</v>
      </c>
      <c r="BC55" s="8">
        <f t="shared" si="15"/>
        <v>1.25</v>
      </c>
      <c r="BD55" s="8">
        <f t="shared" si="7"/>
        <v>49.997624999999999</v>
      </c>
      <c r="BE55" s="8">
        <f t="shared" si="16"/>
        <v>84</v>
      </c>
      <c r="BF55" s="8">
        <f t="shared" si="17"/>
        <v>91</v>
      </c>
      <c r="BG55" s="8"/>
      <c r="BH55" s="8"/>
    </row>
    <row r="56" spans="1:60" x14ac:dyDescent="0.25">
      <c r="A56" s="8" t="s">
        <v>525</v>
      </c>
      <c r="B56" s="8" t="s">
        <v>600</v>
      </c>
      <c r="C56" s="8" t="s">
        <v>601</v>
      </c>
      <c r="D56" s="8">
        <v>4.570125</v>
      </c>
      <c r="E56" s="8" t="s">
        <v>528</v>
      </c>
      <c r="F56" s="8">
        <v>0.25</v>
      </c>
      <c r="G56" s="8"/>
      <c r="H56" s="8"/>
      <c r="I56" s="8">
        <f t="shared" si="0"/>
        <v>0.25</v>
      </c>
      <c r="J56" s="8"/>
      <c r="K56" s="8"/>
      <c r="L56" s="4">
        <f t="shared" si="18"/>
        <v>0.25</v>
      </c>
      <c r="M56" s="8">
        <f t="shared" si="1"/>
        <v>4.820125</v>
      </c>
      <c r="N56" s="8">
        <v>1.3120000000000001</v>
      </c>
      <c r="O56" s="8">
        <f t="shared" si="2"/>
        <v>37.872</v>
      </c>
      <c r="P56" s="8">
        <v>64</v>
      </c>
      <c r="Q56" s="8">
        <f t="shared" ref="Q56:Q80" si="23">(P56/100)*5</f>
        <v>3.2</v>
      </c>
      <c r="R56" s="8"/>
      <c r="S56" s="8">
        <v>0.33</v>
      </c>
      <c r="T56" s="8"/>
      <c r="U56" s="8"/>
      <c r="V56" s="8">
        <f t="shared" si="3"/>
        <v>3.5300000000000002</v>
      </c>
      <c r="W56" s="8"/>
      <c r="X56" s="8"/>
      <c r="Y56" s="8"/>
      <c r="Z56" s="8"/>
      <c r="AA56" s="8"/>
      <c r="AB56" s="8"/>
      <c r="AC56" s="8">
        <f t="shared" si="4"/>
        <v>0</v>
      </c>
      <c r="AD56" s="8">
        <v>19</v>
      </c>
      <c r="AE56" s="8">
        <f t="shared" si="20"/>
        <v>1.9</v>
      </c>
      <c r="AF56" s="8"/>
      <c r="AG56" s="8">
        <f t="shared" si="21"/>
        <v>1.9</v>
      </c>
      <c r="AH56" s="8">
        <v>0.26</v>
      </c>
      <c r="AI56" s="8"/>
      <c r="AJ56" s="8"/>
      <c r="AK56" s="8"/>
      <c r="AL56" s="8"/>
      <c r="AM56" s="8">
        <f t="shared" si="22"/>
        <v>2.16</v>
      </c>
      <c r="AN56" s="8"/>
      <c r="AO56" s="8"/>
      <c r="AP56" s="8"/>
      <c r="AQ56" s="8"/>
      <c r="AR56" s="8"/>
      <c r="AS56" s="8"/>
      <c r="AT56" s="8">
        <f t="shared" si="5"/>
        <v>0</v>
      </c>
      <c r="AU56" s="8"/>
      <c r="AV56" s="8"/>
      <c r="AW56" s="8">
        <v>0</v>
      </c>
      <c r="AX56" s="8" t="s">
        <v>602</v>
      </c>
      <c r="AY56" s="8"/>
      <c r="AZ56" s="8"/>
      <c r="BA56" s="8"/>
      <c r="BB56" s="8">
        <v>0.25</v>
      </c>
      <c r="BC56" s="8">
        <f t="shared" si="15"/>
        <v>0.25</v>
      </c>
      <c r="BD56" s="8">
        <f t="shared" si="7"/>
        <v>48.632125000000002</v>
      </c>
      <c r="BE56" s="8">
        <f t="shared" si="16"/>
        <v>93</v>
      </c>
      <c r="BF56" s="8">
        <f t="shared" si="17"/>
        <v>96</v>
      </c>
      <c r="BG56" s="8"/>
      <c r="BH56" s="8"/>
    </row>
    <row r="57" spans="1:60" x14ac:dyDescent="0.25">
      <c r="A57" s="8" t="s">
        <v>603</v>
      </c>
      <c r="B57" s="8" t="s">
        <v>604</v>
      </c>
      <c r="C57" s="8" t="s">
        <v>605</v>
      </c>
      <c r="D57" s="8">
        <v>0</v>
      </c>
      <c r="E57" s="8" t="s">
        <v>72</v>
      </c>
      <c r="F57" s="8">
        <v>0.5</v>
      </c>
      <c r="G57" s="8"/>
      <c r="H57" s="8"/>
      <c r="I57" s="8">
        <f t="shared" si="0"/>
        <v>0.5</v>
      </c>
      <c r="J57" s="8"/>
      <c r="K57" s="8"/>
      <c r="L57" s="4">
        <f t="shared" si="18"/>
        <v>0.5</v>
      </c>
      <c r="M57" s="8">
        <f t="shared" si="1"/>
        <v>0.5</v>
      </c>
      <c r="N57" s="8">
        <v>1.571</v>
      </c>
      <c r="O57" s="8">
        <f t="shared" si="2"/>
        <v>39.425999999999995</v>
      </c>
      <c r="P57" s="8">
        <v>83</v>
      </c>
      <c r="Q57" s="8">
        <f t="shared" si="23"/>
        <v>4.1499999999999995</v>
      </c>
      <c r="R57" s="8"/>
      <c r="S57" s="8">
        <v>0.16500000000000001</v>
      </c>
      <c r="T57" s="8"/>
      <c r="U57" s="8"/>
      <c r="V57" s="8">
        <f t="shared" si="3"/>
        <v>4.3149999999999995</v>
      </c>
      <c r="W57" s="8"/>
      <c r="X57" s="8"/>
      <c r="Y57" s="8"/>
      <c r="Z57" s="8"/>
      <c r="AA57" s="8"/>
      <c r="AB57" s="8"/>
      <c r="AC57" s="8">
        <f t="shared" si="4"/>
        <v>0</v>
      </c>
      <c r="AD57" s="8">
        <v>19</v>
      </c>
      <c r="AE57" s="8">
        <f t="shared" si="20"/>
        <v>1.9</v>
      </c>
      <c r="AF57" s="8"/>
      <c r="AG57" s="8">
        <f t="shared" si="21"/>
        <v>1.9</v>
      </c>
      <c r="AH57" s="8">
        <v>0.74</v>
      </c>
      <c r="AI57" s="8"/>
      <c r="AJ57" s="8"/>
      <c r="AK57" s="8"/>
      <c r="AL57" s="8"/>
      <c r="AM57" s="8">
        <f t="shared" si="22"/>
        <v>2.6399999999999997</v>
      </c>
      <c r="AN57" s="8"/>
      <c r="AO57" s="8"/>
      <c r="AP57" s="8"/>
      <c r="AQ57" s="8"/>
      <c r="AR57" s="8"/>
      <c r="AS57" s="8"/>
      <c r="AT57" s="8">
        <f t="shared" si="5"/>
        <v>0</v>
      </c>
      <c r="AU57" s="8"/>
      <c r="AV57" s="8"/>
      <c r="AW57" s="8">
        <v>0</v>
      </c>
      <c r="AX57" s="8" t="s">
        <v>606</v>
      </c>
      <c r="AY57" s="8" t="s">
        <v>607</v>
      </c>
      <c r="AZ57" s="8"/>
      <c r="BA57" s="8"/>
      <c r="BB57" s="8">
        <v>1.85</v>
      </c>
      <c r="BC57" s="8">
        <f t="shared" si="15"/>
        <v>1.85</v>
      </c>
      <c r="BD57" s="8">
        <f t="shared" si="7"/>
        <v>48.730999999999995</v>
      </c>
      <c r="BE57" s="8">
        <f t="shared" si="16"/>
        <v>89</v>
      </c>
      <c r="BF57" s="8">
        <f t="shared" si="17"/>
        <v>95</v>
      </c>
      <c r="BG57" s="8"/>
      <c r="BH57" s="8"/>
    </row>
    <row r="58" spans="1:60" x14ac:dyDescent="0.25">
      <c r="A58" s="8" t="s">
        <v>603</v>
      </c>
      <c r="B58" s="8" t="s">
        <v>608</v>
      </c>
      <c r="C58" s="8" t="s">
        <v>609</v>
      </c>
      <c r="D58" s="8">
        <v>5.7913043478260899</v>
      </c>
      <c r="E58" s="8" t="s">
        <v>72</v>
      </c>
      <c r="F58" s="8">
        <v>0.5</v>
      </c>
      <c r="G58" s="8"/>
      <c r="H58" s="8"/>
      <c r="I58" s="8">
        <f t="shared" si="0"/>
        <v>0.5</v>
      </c>
      <c r="J58" s="8"/>
      <c r="K58" s="8"/>
      <c r="L58" s="4">
        <f t="shared" si="18"/>
        <v>0.5</v>
      </c>
      <c r="M58" s="8">
        <f t="shared" si="1"/>
        <v>6.2913043478260899</v>
      </c>
      <c r="N58" s="8">
        <v>3.5</v>
      </c>
      <c r="O58" s="8">
        <f t="shared" si="2"/>
        <v>51</v>
      </c>
      <c r="P58" s="8">
        <v>65</v>
      </c>
      <c r="Q58" s="8">
        <f t="shared" si="23"/>
        <v>3.25</v>
      </c>
      <c r="R58" s="8"/>
      <c r="S58" s="8">
        <v>0.9</v>
      </c>
      <c r="T58" s="8"/>
      <c r="U58" s="8"/>
      <c r="V58" s="8">
        <f t="shared" si="3"/>
        <v>4.1500000000000004</v>
      </c>
      <c r="W58" s="8"/>
      <c r="X58" s="8"/>
      <c r="Y58" s="8"/>
      <c r="Z58" s="8"/>
      <c r="AA58" s="8"/>
      <c r="AB58" s="8"/>
      <c r="AC58" s="8">
        <f t="shared" si="4"/>
        <v>0</v>
      </c>
      <c r="AD58" s="8">
        <v>20</v>
      </c>
      <c r="AE58" s="8">
        <f t="shared" si="20"/>
        <v>2</v>
      </c>
      <c r="AF58" s="8"/>
      <c r="AG58" s="8">
        <f t="shared" si="21"/>
        <v>2</v>
      </c>
      <c r="AH58" s="8">
        <v>1.66</v>
      </c>
      <c r="AI58" s="8"/>
      <c r="AJ58" s="8"/>
      <c r="AK58" s="8" t="s">
        <v>130</v>
      </c>
      <c r="AL58" s="8">
        <v>0.2</v>
      </c>
      <c r="AM58" s="8">
        <f t="shared" si="22"/>
        <v>3.8600000000000003</v>
      </c>
      <c r="AN58" s="8"/>
      <c r="AO58" s="8"/>
      <c r="AP58" s="8"/>
      <c r="AQ58" s="8"/>
      <c r="AR58" s="8"/>
      <c r="AS58" s="8"/>
      <c r="AT58" s="8">
        <f t="shared" si="5"/>
        <v>0</v>
      </c>
      <c r="AU58" s="8" t="s">
        <v>131</v>
      </c>
      <c r="AV58" s="8"/>
      <c r="AW58" s="8">
        <v>0.15</v>
      </c>
      <c r="AX58" s="8" t="s">
        <v>610</v>
      </c>
      <c r="AY58" s="8" t="s">
        <v>610</v>
      </c>
      <c r="AZ58" s="8" t="s">
        <v>611</v>
      </c>
      <c r="BA58" s="8"/>
      <c r="BB58" s="8">
        <v>2</v>
      </c>
      <c r="BC58" s="8">
        <f t="shared" si="15"/>
        <v>2.15</v>
      </c>
      <c r="BD58" s="8">
        <f t="shared" si="7"/>
        <v>67.451304347826095</v>
      </c>
      <c r="BE58" s="8">
        <f t="shared" si="16"/>
        <v>9</v>
      </c>
      <c r="BF58" s="8">
        <f t="shared" si="17"/>
        <v>7</v>
      </c>
      <c r="BG58" s="8"/>
      <c r="BH58" s="8"/>
    </row>
    <row r="59" spans="1:60" x14ac:dyDescent="0.25">
      <c r="A59" s="8" t="s">
        <v>603</v>
      </c>
      <c r="B59" s="8" t="s">
        <v>612</v>
      </c>
      <c r="C59" s="8" t="s">
        <v>613</v>
      </c>
      <c r="D59" s="8">
        <v>5.7529891304347798</v>
      </c>
      <c r="E59" s="8" t="s">
        <v>72</v>
      </c>
      <c r="F59" s="8">
        <v>0.5</v>
      </c>
      <c r="G59" s="8"/>
      <c r="H59" s="8"/>
      <c r="I59" s="8">
        <f t="shared" si="0"/>
        <v>0.5</v>
      </c>
      <c r="J59" s="8" t="s">
        <v>614</v>
      </c>
      <c r="K59" s="8">
        <v>0.1</v>
      </c>
      <c r="L59" s="4">
        <f t="shared" si="18"/>
        <v>0.6</v>
      </c>
      <c r="M59" s="8">
        <f t="shared" si="1"/>
        <v>6.3529891304347794</v>
      </c>
      <c r="N59" s="8">
        <v>3.1840000000000002</v>
      </c>
      <c r="O59" s="8">
        <f t="shared" si="2"/>
        <v>49.103999999999999</v>
      </c>
      <c r="P59" s="8">
        <v>83</v>
      </c>
      <c r="Q59" s="8">
        <f t="shared" si="23"/>
        <v>4.1499999999999995</v>
      </c>
      <c r="R59" s="8"/>
      <c r="S59" s="8">
        <v>0.88500000000000001</v>
      </c>
      <c r="T59" s="8"/>
      <c r="U59" s="8"/>
      <c r="V59" s="8">
        <f t="shared" si="3"/>
        <v>5.0349999999999993</v>
      </c>
      <c r="W59" s="8" t="s">
        <v>615</v>
      </c>
      <c r="X59" s="8">
        <v>0.5</v>
      </c>
      <c r="Y59" s="8"/>
      <c r="Z59" s="8"/>
      <c r="AA59" s="8"/>
      <c r="AB59" s="8"/>
      <c r="AC59" s="8">
        <f t="shared" si="4"/>
        <v>0.5</v>
      </c>
      <c r="AD59" s="8">
        <v>20</v>
      </c>
      <c r="AE59" s="8">
        <f t="shared" si="20"/>
        <v>2</v>
      </c>
      <c r="AF59" s="8"/>
      <c r="AG59" s="8">
        <f t="shared" si="21"/>
        <v>2</v>
      </c>
      <c r="AH59" s="8">
        <v>0.24</v>
      </c>
      <c r="AI59" s="8"/>
      <c r="AJ59" s="8"/>
      <c r="AK59" s="8" t="s">
        <v>77</v>
      </c>
      <c r="AL59" s="8">
        <v>0.5</v>
      </c>
      <c r="AM59" s="8">
        <f t="shared" si="22"/>
        <v>2.74</v>
      </c>
      <c r="AN59" s="8" t="s">
        <v>223</v>
      </c>
      <c r="AO59" s="8">
        <v>0.4</v>
      </c>
      <c r="AP59" s="8"/>
      <c r="AQ59" s="8"/>
      <c r="AR59" s="8"/>
      <c r="AS59" s="8"/>
      <c r="AT59" s="8">
        <f t="shared" si="5"/>
        <v>0.4</v>
      </c>
      <c r="AU59" s="8"/>
      <c r="AV59" s="8"/>
      <c r="AW59" s="8">
        <v>0</v>
      </c>
      <c r="AX59" s="8" t="s">
        <v>616</v>
      </c>
      <c r="AY59" s="8" t="s">
        <v>616</v>
      </c>
      <c r="AZ59" s="8"/>
      <c r="BA59" s="8"/>
      <c r="BB59" s="8">
        <v>2.5</v>
      </c>
      <c r="BC59" s="8">
        <f t="shared" si="15"/>
        <v>2.9</v>
      </c>
      <c r="BD59" s="8">
        <f t="shared" si="7"/>
        <v>66.631989130434775</v>
      </c>
      <c r="BE59" s="8">
        <f t="shared" si="16"/>
        <v>20</v>
      </c>
      <c r="BF59" s="8">
        <f t="shared" si="17"/>
        <v>11</v>
      </c>
      <c r="BG59" s="8"/>
      <c r="BH59" s="8"/>
    </row>
    <row r="60" spans="1:60" x14ac:dyDescent="0.25">
      <c r="A60" s="8" t="s">
        <v>603</v>
      </c>
      <c r="B60" s="8" t="s">
        <v>617</v>
      </c>
      <c r="C60" s="8" t="s">
        <v>618</v>
      </c>
      <c r="D60" s="8">
        <v>5.9070652173912999</v>
      </c>
      <c r="E60" s="8" t="s">
        <v>72</v>
      </c>
      <c r="F60" s="8">
        <v>0.5</v>
      </c>
      <c r="G60" s="8"/>
      <c r="H60" s="8"/>
      <c r="I60" s="8">
        <f t="shared" si="0"/>
        <v>0.5</v>
      </c>
      <c r="J60" s="8"/>
      <c r="K60" s="8"/>
      <c r="L60" s="4">
        <f t="shared" si="18"/>
        <v>0.5</v>
      </c>
      <c r="M60" s="8">
        <f t="shared" si="1"/>
        <v>6.4070652173912999</v>
      </c>
      <c r="N60" s="8">
        <v>3.17</v>
      </c>
      <c r="O60" s="8">
        <f t="shared" si="2"/>
        <v>49.02</v>
      </c>
      <c r="P60" s="8">
        <v>81</v>
      </c>
      <c r="Q60" s="8">
        <f t="shared" si="23"/>
        <v>4.0500000000000007</v>
      </c>
      <c r="R60" s="8"/>
      <c r="S60" s="8">
        <v>0.75</v>
      </c>
      <c r="T60" s="8" t="s">
        <v>619</v>
      </c>
      <c r="U60" s="8">
        <v>0.1</v>
      </c>
      <c r="V60" s="8">
        <f t="shared" si="3"/>
        <v>4.9000000000000004</v>
      </c>
      <c r="W60" s="8"/>
      <c r="X60" s="8"/>
      <c r="Y60" s="8"/>
      <c r="Z60" s="8"/>
      <c r="AA60" s="8"/>
      <c r="AB60" s="8"/>
      <c r="AC60" s="8">
        <f t="shared" si="4"/>
        <v>0</v>
      </c>
      <c r="AD60" s="8">
        <v>19</v>
      </c>
      <c r="AE60" s="8">
        <f t="shared" si="20"/>
        <v>1.9</v>
      </c>
      <c r="AF60" s="8"/>
      <c r="AG60" s="8">
        <f t="shared" si="21"/>
        <v>1.9</v>
      </c>
      <c r="AH60" s="8">
        <v>1.38</v>
      </c>
      <c r="AI60" s="8"/>
      <c r="AJ60" s="8"/>
      <c r="AK60" s="8" t="s">
        <v>130</v>
      </c>
      <c r="AL60" s="8">
        <v>0.2</v>
      </c>
      <c r="AM60" s="8">
        <f t="shared" si="22"/>
        <v>3.48</v>
      </c>
      <c r="AN60" s="8"/>
      <c r="AO60" s="8"/>
      <c r="AP60" s="8"/>
      <c r="AQ60" s="8"/>
      <c r="AR60" s="8"/>
      <c r="AS60" s="8"/>
      <c r="AT60" s="8">
        <f t="shared" si="5"/>
        <v>0</v>
      </c>
      <c r="AU60" s="8"/>
      <c r="AV60" s="8"/>
      <c r="AW60" s="8">
        <v>0</v>
      </c>
      <c r="AX60" s="8" t="s">
        <v>620</v>
      </c>
      <c r="AY60" s="8" t="s">
        <v>621</v>
      </c>
      <c r="AZ60" s="8"/>
      <c r="BA60" s="8"/>
      <c r="BB60" s="8">
        <v>1.6</v>
      </c>
      <c r="BC60" s="8">
        <f t="shared" si="15"/>
        <v>1.6</v>
      </c>
      <c r="BD60" s="8">
        <f t="shared" si="7"/>
        <v>65.407065217391292</v>
      </c>
      <c r="BE60" s="8">
        <f t="shared" si="16"/>
        <v>24</v>
      </c>
      <c r="BF60" s="8">
        <f t="shared" si="17"/>
        <v>16</v>
      </c>
      <c r="BG60" s="8"/>
      <c r="BH60" s="8"/>
    </row>
    <row r="61" spans="1:60" x14ac:dyDescent="0.25">
      <c r="A61" s="8" t="s">
        <v>603</v>
      </c>
      <c r="B61" s="8" t="s">
        <v>622</v>
      </c>
      <c r="C61" s="8" t="s">
        <v>623</v>
      </c>
      <c r="D61" s="8">
        <v>5.5891304347826098</v>
      </c>
      <c r="E61" s="8" t="s">
        <v>72</v>
      </c>
      <c r="F61" s="8">
        <v>0.5</v>
      </c>
      <c r="G61" s="8"/>
      <c r="H61" s="8"/>
      <c r="I61" s="8">
        <f t="shared" si="0"/>
        <v>0.5</v>
      </c>
      <c r="J61" s="8"/>
      <c r="K61" s="8"/>
      <c r="L61" s="4">
        <f t="shared" si="18"/>
        <v>0.5</v>
      </c>
      <c r="M61" s="8">
        <f t="shared" si="1"/>
        <v>6.0891304347826098</v>
      </c>
      <c r="N61" s="8">
        <v>3.282</v>
      </c>
      <c r="O61" s="8">
        <f t="shared" si="2"/>
        <v>49.691999999999993</v>
      </c>
      <c r="P61" s="8">
        <v>73</v>
      </c>
      <c r="Q61" s="8">
        <f t="shared" si="23"/>
        <v>3.65</v>
      </c>
      <c r="R61" s="8"/>
      <c r="S61" s="8">
        <v>0.9</v>
      </c>
      <c r="T61" s="8"/>
      <c r="U61" s="8"/>
      <c r="V61" s="8">
        <f t="shared" si="3"/>
        <v>4.55</v>
      </c>
      <c r="W61" s="8"/>
      <c r="X61" s="8"/>
      <c r="Y61" s="8"/>
      <c r="Z61" s="8"/>
      <c r="AA61" s="8"/>
      <c r="AB61" s="8"/>
      <c r="AC61" s="8">
        <f t="shared" si="4"/>
        <v>0</v>
      </c>
      <c r="AD61" s="8">
        <v>20</v>
      </c>
      <c r="AE61" s="8">
        <f t="shared" si="20"/>
        <v>2</v>
      </c>
      <c r="AF61" s="8"/>
      <c r="AG61" s="8">
        <f t="shared" si="21"/>
        <v>2</v>
      </c>
      <c r="AH61" s="8">
        <v>0.82</v>
      </c>
      <c r="AI61" s="8"/>
      <c r="AJ61" s="8"/>
      <c r="AK61" s="8" t="s">
        <v>490</v>
      </c>
      <c r="AL61" s="8">
        <v>0.7</v>
      </c>
      <c r="AM61" s="8">
        <f t="shared" si="22"/>
        <v>3.5199999999999996</v>
      </c>
      <c r="AN61" s="8"/>
      <c r="AO61" s="8"/>
      <c r="AP61" s="8"/>
      <c r="AQ61" s="8"/>
      <c r="AR61" s="8"/>
      <c r="AS61" s="8"/>
      <c r="AT61" s="8">
        <f t="shared" si="5"/>
        <v>0</v>
      </c>
      <c r="AU61" s="8"/>
      <c r="AV61" s="8"/>
      <c r="AW61" s="8">
        <v>0</v>
      </c>
      <c r="AX61" s="8" t="s">
        <v>624</v>
      </c>
      <c r="AY61" s="8" t="s">
        <v>625</v>
      </c>
      <c r="AZ61" s="8" t="s">
        <v>172</v>
      </c>
      <c r="BA61" s="8"/>
      <c r="BB61" s="8">
        <v>1.65</v>
      </c>
      <c r="BC61" s="8">
        <f t="shared" si="15"/>
        <v>1.65</v>
      </c>
      <c r="BD61" s="8">
        <f t="shared" si="7"/>
        <v>65.50113043478261</v>
      </c>
      <c r="BE61" s="8">
        <f t="shared" si="16"/>
        <v>15</v>
      </c>
      <c r="BF61" s="8">
        <f t="shared" si="17"/>
        <v>14</v>
      </c>
      <c r="BG61" s="8"/>
      <c r="BH61" s="8"/>
    </row>
    <row r="62" spans="1:60" x14ac:dyDescent="0.25">
      <c r="A62" s="8" t="s">
        <v>603</v>
      </c>
      <c r="B62" s="8" t="s">
        <v>626</v>
      </c>
      <c r="C62" s="8" t="s">
        <v>627</v>
      </c>
      <c r="D62" s="8">
        <v>5.68858695652174</v>
      </c>
      <c r="E62" s="8" t="s">
        <v>72</v>
      </c>
      <c r="F62" s="8">
        <v>0.5</v>
      </c>
      <c r="G62" s="8"/>
      <c r="H62" s="8"/>
      <c r="I62" s="8">
        <f t="shared" si="0"/>
        <v>0.5</v>
      </c>
      <c r="J62" s="8"/>
      <c r="K62" s="8"/>
      <c r="L62" s="4">
        <f t="shared" si="18"/>
        <v>0.5</v>
      </c>
      <c r="M62" s="8">
        <f t="shared" si="1"/>
        <v>6.18858695652174</v>
      </c>
      <c r="N62" s="8">
        <v>3.5230000000000001</v>
      </c>
      <c r="O62" s="8">
        <f t="shared" si="2"/>
        <v>51.137999999999998</v>
      </c>
      <c r="P62" s="8">
        <v>64.5</v>
      </c>
      <c r="Q62" s="8">
        <f t="shared" si="23"/>
        <v>3.2250000000000001</v>
      </c>
      <c r="R62" s="8"/>
      <c r="S62" s="8">
        <v>0.9</v>
      </c>
      <c r="T62" s="8"/>
      <c r="U62" s="8"/>
      <c r="V62" s="8">
        <f t="shared" si="3"/>
        <v>4.125</v>
      </c>
      <c r="W62" s="8" t="s">
        <v>628</v>
      </c>
      <c r="X62" s="8">
        <v>0.6</v>
      </c>
      <c r="Y62" s="8"/>
      <c r="Z62" s="8"/>
      <c r="AA62" s="8"/>
      <c r="AB62" s="8"/>
      <c r="AC62" s="8">
        <f t="shared" si="4"/>
        <v>0.6</v>
      </c>
      <c r="AD62" s="8">
        <v>20</v>
      </c>
      <c r="AE62" s="8">
        <f t="shared" si="20"/>
        <v>2</v>
      </c>
      <c r="AF62" s="8"/>
      <c r="AG62" s="8">
        <f t="shared" si="21"/>
        <v>2</v>
      </c>
      <c r="AH62" s="8">
        <v>0.44</v>
      </c>
      <c r="AI62" s="8"/>
      <c r="AJ62" s="8"/>
      <c r="AK62" s="8" t="s">
        <v>629</v>
      </c>
      <c r="AL62" s="8">
        <v>0.7</v>
      </c>
      <c r="AM62" s="8">
        <f t="shared" si="22"/>
        <v>3.1399999999999997</v>
      </c>
      <c r="AN62" s="8"/>
      <c r="AO62" s="8"/>
      <c r="AP62" s="8"/>
      <c r="AQ62" s="8"/>
      <c r="AR62" s="8"/>
      <c r="AS62" s="8"/>
      <c r="AT62" s="8">
        <f t="shared" si="5"/>
        <v>0</v>
      </c>
      <c r="AU62" s="8"/>
      <c r="AV62" s="8"/>
      <c r="AW62" s="8">
        <v>0</v>
      </c>
      <c r="AX62" s="8" t="s">
        <v>630</v>
      </c>
      <c r="AY62" s="8" t="s">
        <v>630</v>
      </c>
      <c r="AZ62" s="8"/>
      <c r="BA62" s="8"/>
      <c r="BB62" s="8">
        <v>1</v>
      </c>
      <c r="BC62" s="8">
        <f t="shared" si="15"/>
        <v>1</v>
      </c>
      <c r="BD62" s="8">
        <f t="shared" si="7"/>
        <v>66.191586956521732</v>
      </c>
      <c r="BE62" s="8">
        <f t="shared" si="16"/>
        <v>6</v>
      </c>
      <c r="BF62" s="8">
        <f t="shared" si="17"/>
        <v>13</v>
      </c>
      <c r="BG62" s="8"/>
      <c r="BH62" s="8"/>
    </row>
    <row r="63" spans="1:60" x14ac:dyDescent="0.25">
      <c r="A63" s="8" t="s">
        <v>603</v>
      </c>
      <c r="B63" s="8" t="s">
        <v>631</v>
      </c>
      <c r="C63" s="8" t="s">
        <v>632</v>
      </c>
      <c r="D63" s="8">
        <v>5.7945652173913</v>
      </c>
      <c r="E63" s="8" t="s">
        <v>72</v>
      </c>
      <c r="F63" s="8">
        <v>0.5</v>
      </c>
      <c r="G63" s="8"/>
      <c r="H63" s="8"/>
      <c r="I63" s="8">
        <f t="shared" si="0"/>
        <v>0.5</v>
      </c>
      <c r="J63" s="8"/>
      <c r="K63" s="8"/>
      <c r="L63" s="4">
        <f t="shared" si="18"/>
        <v>0.5</v>
      </c>
      <c r="M63" s="8">
        <f t="shared" si="1"/>
        <v>6.2945652173913</v>
      </c>
      <c r="N63" s="8">
        <v>3.2789999999999999</v>
      </c>
      <c r="O63" s="8">
        <f t="shared" si="2"/>
        <v>49.673999999999992</v>
      </c>
      <c r="P63" s="8">
        <v>85.5</v>
      </c>
      <c r="Q63" s="8">
        <f t="shared" si="23"/>
        <v>4.2750000000000004</v>
      </c>
      <c r="R63" s="8"/>
      <c r="S63" s="8">
        <v>0.9</v>
      </c>
      <c r="T63" s="8"/>
      <c r="U63" s="8"/>
      <c r="V63" s="8">
        <f t="shared" si="3"/>
        <v>5.1750000000000007</v>
      </c>
      <c r="W63" s="8"/>
      <c r="X63" s="8"/>
      <c r="Y63" s="8"/>
      <c r="Z63" s="8"/>
      <c r="AA63" s="8"/>
      <c r="AB63" s="8"/>
      <c r="AC63" s="8">
        <f t="shared" si="4"/>
        <v>0</v>
      </c>
      <c r="AD63" s="8">
        <v>20</v>
      </c>
      <c r="AE63" s="8">
        <f t="shared" si="20"/>
        <v>2</v>
      </c>
      <c r="AF63" s="8"/>
      <c r="AG63" s="8">
        <f t="shared" si="21"/>
        <v>2</v>
      </c>
      <c r="AH63" s="8">
        <v>0</v>
      </c>
      <c r="AI63" s="8"/>
      <c r="AJ63" s="8"/>
      <c r="AK63" s="8" t="s">
        <v>77</v>
      </c>
      <c r="AL63" s="8">
        <v>0.5</v>
      </c>
      <c r="AM63" s="8">
        <f t="shared" si="22"/>
        <v>2.5</v>
      </c>
      <c r="AN63" s="8" t="s">
        <v>223</v>
      </c>
      <c r="AO63" s="8">
        <v>0.4</v>
      </c>
      <c r="AP63" s="8"/>
      <c r="AQ63" s="8"/>
      <c r="AR63" s="8"/>
      <c r="AS63" s="8"/>
      <c r="AT63" s="8">
        <f t="shared" si="5"/>
        <v>0.4</v>
      </c>
      <c r="AU63" s="8"/>
      <c r="AV63" s="8"/>
      <c r="AW63" s="8">
        <v>0</v>
      </c>
      <c r="AX63" s="8" t="s">
        <v>633</v>
      </c>
      <c r="AY63" s="8" t="s">
        <v>633</v>
      </c>
      <c r="AZ63" s="8"/>
      <c r="BA63" s="8"/>
      <c r="BB63" s="8">
        <v>1</v>
      </c>
      <c r="BC63" s="8">
        <f t="shared" si="15"/>
        <v>1.4</v>
      </c>
      <c r="BD63" s="8">
        <f t="shared" si="7"/>
        <v>65.043565217391304</v>
      </c>
      <c r="BE63" s="8">
        <f t="shared" si="16"/>
        <v>16</v>
      </c>
      <c r="BF63" s="8">
        <f t="shared" si="17"/>
        <v>18</v>
      </c>
      <c r="BG63" s="8"/>
      <c r="BH63" s="8"/>
    </row>
    <row r="64" spans="1:60" x14ac:dyDescent="0.25">
      <c r="A64" s="8" t="s">
        <v>603</v>
      </c>
      <c r="B64" s="8" t="s">
        <v>634</v>
      </c>
      <c r="C64" s="8" t="s">
        <v>635</v>
      </c>
      <c r="D64" s="8">
        <v>5.6771739130434797</v>
      </c>
      <c r="E64" s="8" t="s">
        <v>72</v>
      </c>
      <c r="F64" s="8">
        <v>0.5</v>
      </c>
      <c r="G64" s="8"/>
      <c r="H64" s="8"/>
      <c r="I64" s="8">
        <f t="shared" si="0"/>
        <v>0.5</v>
      </c>
      <c r="J64" s="8"/>
      <c r="K64" s="8"/>
      <c r="L64" s="4">
        <f t="shared" si="18"/>
        <v>0.5</v>
      </c>
      <c r="M64" s="8">
        <f t="shared" si="1"/>
        <v>6.1771739130434797</v>
      </c>
      <c r="N64" s="8">
        <v>3.18</v>
      </c>
      <c r="O64" s="8">
        <f t="shared" si="2"/>
        <v>49.08</v>
      </c>
      <c r="P64" s="8">
        <v>75</v>
      </c>
      <c r="Q64" s="8">
        <f t="shared" si="23"/>
        <v>3.75</v>
      </c>
      <c r="R64" s="8"/>
      <c r="S64" s="8">
        <v>0.375</v>
      </c>
      <c r="T64" s="8"/>
      <c r="U64" s="8"/>
      <c r="V64" s="8">
        <f t="shared" si="3"/>
        <v>4.125</v>
      </c>
      <c r="W64" s="8"/>
      <c r="X64" s="8"/>
      <c r="Y64" s="8"/>
      <c r="Z64" s="8"/>
      <c r="AA64" s="8"/>
      <c r="AB64" s="8"/>
      <c r="AC64" s="8">
        <f t="shared" si="4"/>
        <v>0</v>
      </c>
      <c r="AD64" s="8">
        <v>20</v>
      </c>
      <c r="AE64" s="8">
        <f t="shared" si="20"/>
        <v>2</v>
      </c>
      <c r="AF64" s="8"/>
      <c r="AG64" s="8">
        <f t="shared" si="21"/>
        <v>2</v>
      </c>
      <c r="AH64" s="8">
        <v>0</v>
      </c>
      <c r="AI64" s="8"/>
      <c r="AJ64" s="8"/>
      <c r="AK64" s="8"/>
      <c r="AL64" s="8"/>
      <c r="AM64" s="8">
        <f t="shared" si="22"/>
        <v>2</v>
      </c>
      <c r="AN64" s="8"/>
      <c r="AO64" s="8"/>
      <c r="AP64" s="8"/>
      <c r="AQ64" s="8"/>
      <c r="AR64" s="8"/>
      <c r="AS64" s="8"/>
      <c r="AT64" s="8">
        <f t="shared" si="5"/>
        <v>0</v>
      </c>
      <c r="AU64" s="8" t="s">
        <v>131</v>
      </c>
      <c r="AV64" s="8"/>
      <c r="AW64" s="8">
        <v>0.15</v>
      </c>
      <c r="AX64" s="8" t="s">
        <v>576</v>
      </c>
      <c r="AY64" s="8" t="s">
        <v>576</v>
      </c>
      <c r="AZ64" s="8"/>
      <c r="BA64" s="8"/>
      <c r="BB64" s="8">
        <v>1.5</v>
      </c>
      <c r="BC64" s="8">
        <f t="shared" si="15"/>
        <v>1.65</v>
      </c>
      <c r="BD64" s="8">
        <f t="shared" si="7"/>
        <v>63.032173913043479</v>
      </c>
      <c r="BE64" s="8">
        <f t="shared" si="16"/>
        <v>21</v>
      </c>
      <c r="BF64" s="8">
        <f t="shared" si="17"/>
        <v>26</v>
      </c>
      <c r="BG64" s="8"/>
      <c r="BH64" s="8"/>
    </row>
    <row r="65" spans="1:60" x14ac:dyDescent="0.25">
      <c r="A65" s="8" t="s">
        <v>603</v>
      </c>
      <c r="B65" s="8" t="s">
        <v>636</v>
      </c>
      <c r="C65" s="8" t="s">
        <v>637</v>
      </c>
      <c r="D65" s="8">
        <v>5.7929347826087003</v>
      </c>
      <c r="E65" s="8" t="s">
        <v>72</v>
      </c>
      <c r="F65" s="8">
        <v>0.5</v>
      </c>
      <c r="G65" s="8"/>
      <c r="H65" s="8"/>
      <c r="I65" s="8">
        <f t="shared" si="0"/>
        <v>0.5</v>
      </c>
      <c r="J65" s="8"/>
      <c r="K65" s="8"/>
      <c r="L65" s="4">
        <f t="shared" si="18"/>
        <v>0.5</v>
      </c>
      <c r="M65" s="8">
        <f t="shared" si="1"/>
        <v>6.2929347826087003</v>
      </c>
      <c r="N65" s="8">
        <v>3.2429999999999999</v>
      </c>
      <c r="O65" s="8">
        <f t="shared" si="2"/>
        <v>49.458000000000006</v>
      </c>
      <c r="P65" s="8">
        <v>64</v>
      </c>
      <c r="Q65" s="8">
        <f t="shared" si="23"/>
        <v>3.2</v>
      </c>
      <c r="R65" s="8"/>
      <c r="S65" s="8">
        <v>0.9</v>
      </c>
      <c r="T65" s="8"/>
      <c r="U65" s="8"/>
      <c r="V65" s="8">
        <f t="shared" si="3"/>
        <v>4.1000000000000005</v>
      </c>
      <c r="W65" s="8"/>
      <c r="X65" s="8"/>
      <c r="Y65" s="8"/>
      <c r="Z65" s="8"/>
      <c r="AA65" s="8"/>
      <c r="AB65" s="8"/>
      <c r="AC65" s="8">
        <f t="shared" si="4"/>
        <v>0</v>
      </c>
      <c r="AD65" s="8">
        <v>20</v>
      </c>
      <c r="AE65" s="8">
        <f t="shared" si="20"/>
        <v>2</v>
      </c>
      <c r="AF65" s="8"/>
      <c r="AG65" s="8">
        <f t="shared" si="21"/>
        <v>2</v>
      </c>
      <c r="AH65" s="8">
        <v>0.94</v>
      </c>
      <c r="AI65" s="8"/>
      <c r="AJ65" s="8"/>
      <c r="AK65" s="8" t="s">
        <v>130</v>
      </c>
      <c r="AL65" s="8">
        <v>0.2</v>
      </c>
      <c r="AM65" s="8">
        <f t="shared" si="22"/>
        <v>3.14</v>
      </c>
      <c r="AN65" s="8"/>
      <c r="AO65" s="8"/>
      <c r="AP65" s="8"/>
      <c r="AQ65" s="8"/>
      <c r="AR65" s="8"/>
      <c r="AS65" s="8"/>
      <c r="AT65" s="8">
        <f t="shared" si="5"/>
        <v>0</v>
      </c>
      <c r="AU65" s="8"/>
      <c r="AV65" s="8"/>
      <c r="AW65" s="8">
        <v>0</v>
      </c>
      <c r="AX65" s="8"/>
      <c r="AY65" s="8"/>
      <c r="AZ65" s="8"/>
      <c r="BA65" s="8"/>
      <c r="BB65" s="8">
        <v>0</v>
      </c>
      <c r="BC65" s="8">
        <f t="shared" si="15"/>
        <v>0</v>
      </c>
      <c r="BD65" s="8">
        <f t="shared" si="7"/>
        <v>62.990934782608711</v>
      </c>
      <c r="BE65" s="8">
        <f t="shared" si="16"/>
        <v>18</v>
      </c>
      <c r="BF65" s="8">
        <f t="shared" si="17"/>
        <v>27</v>
      </c>
      <c r="BG65" s="8"/>
      <c r="BH65" s="8"/>
    </row>
    <row r="66" spans="1:60" x14ac:dyDescent="0.25">
      <c r="A66" s="8" t="s">
        <v>603</v>
      </c>
      <c r="B66" s="8" t="s">
        <v>638</v>
      </c>
      <c r="C66" s="8" t="s">
        <v>639</v>
      </c>
      <c r="D66" s="8">
        <v>5.7750000000000004</v>
      </c>
      <c r="E66" s="8" t="s">
        <v>72</v>
      </c>
      <c r="F66" s="8">
        <v>0.5</v>
      </c>
      <c r="G66" s="8"/>
      <c r="H66" s="8"/>
      <c r="I66" s="8">
        <f t="shared" si="0"/>
        <v>0.5</v>
      </c>
      <c r="J66" s="8"/>
      <c r="K66" s="8"/>
      <c r="L66" s="4">
        <f t="shared" si="18"/>
        <v>0.5</v>
      </c>
      <c r="M66" s="8">
        <f t="shared" si="1"/>
        <v>6.2750000000000004</v>
      </c>
      <c r="N66" s="8">
        <v>3.04</v>
      </c>
      <c r="O66" s="8">
        <f t="shared" si="2"/>
        <v>48.24</v>
      </c>
      <c r="P66" s="8">
        <v>65</v>
      </c>
      <c r="Q66" s="8">
        <f t="shared" si="23"/>
        <v>3.25</v>
      </c>
      <c r="R66" s="8"/>
      <c r="S66" s="8">
        <v>0.9</v>
      </c>
      <c r="T66" s="8"/>
      <c r="U66" s="8"/>
      <c r="V66" s="8">
        <f t="shared" si="3"/>
        <v>4.1500000000000004</v>
      </c>
      <c r="W66" s="8"/>
      <c r="X66" s="8"/>
      <c r="Y66" s="8"/>
      <c r="Z66" s="8"/>
      <c r="AA66" s="8"/>
      <c r="AB66" s="8"/>
      <c r="AC66" s="8">
        <f t="shared" si="4"/>
        <v>0</v>
      </c>
      <c r="AD66" s="8">
        <v>20</v>
      </c>
      <c r="AE66" s="8">
        <f t="shared" si="20"/>
        <v>2</v>
      </c>
      <c r="AF66" s="8"/>
      <c r="AG66" s="8">
        <f t="shared" si="21"/>
        <v>2</v>
      </c>
      <c r="AH66" s="8">
        <v>0.18</v>
      </c>
      <c r="AI66" s="8"/>
      <c r="AJ66" s="8"/>
      <c r="AK66" s="8"/>
      <c r="AL66" s="8"/>
      <c r="AM66" s="8">
        <f t="shared" si="22"/>
        <v>2.1800000000000002</v>
      </c>
      <c r="AN66" s="8"/>
      <c r="AO66" s="8"/>
      <c r="AP66" s="8"/>
      <c r="AQ66" s="8"/>
      <c r="AR66" s="8"/>
      <c r="AS66" s="8"/>
      <c r="AT66" s="8">
        <f t="shared" si="5"/>
        <v>0</v>
      </c>
      <c r="AU66" s="8"/>
      <c r="AV66" s="8"/>
      <c r="AW66" s="8">
        <v>0</v>
      </c>
      <c r="AX66" s="8" t="s">
        <v>640</v>
      </c>
      <c r="AY66" s="8" t="s">
        <v>641</v>
      </c>
      <c r="AZ66" s="8"/>
      <c r="BA66" s="8"/>
      <c r="BB66" s="8">
        <v>1.45</v>
      </c>
      <c r="BC66" s="8">
        <f t="shared" si="15"/>
        <v>1.45</v>
      </c>
      <c r="BD66" s="8">
        <f t="shared" si="7"/>
        <v>62.295000000000002</v>
      </c>
      <c r="BE66" s="8">
        <f t="shared" si="16"/>
        <v>35</v>
      </c>
      <c r="BF66" s="8">
        <f t="shared" si="17"/>
        <v>33</v>
      </c>
      <c r="BG66" s="8"/>
      <c r="BH66" s="8"/>
    </row>
    <row r="67" spans="1:60" x14ac:dyDescent="0.25">
      <c r="A67" s="8" t="s">
        <v>603</v>
      </c>
      <c r="B67" s="8" t="s">
        <v>642</v>
      </c>
      <c r="C67" s="8" t="s">
        <v>643</v>
      </c>
      <c r="D67" s="8">
        <v>5.8909090909090898</v>
      </c>
      <c r="E67" s="8" t="s">
        <v>72</v>
      </c>
      <c r="F67" s="8">
        <v>0.5</v>
      </c>
      <c r="G67" s="8"/>
      <c r="H67" s="8"/>
      <c r="I67" s="8">
        <f t="shared" si="0"/>
        <v>0.5</v>
      </c>
      <c r="J67" s="8"/>
      <c r="K67" s="8"/>
      <c r="L67" s="4">
        <f t="shared" si="18"/>
        <v>0.5</v>
      </c>
      <c r="M67" s="8">
        <f t="shared" si="1"/>
        <v>6.3909090909090898</v>
      </c>
      <c r="N67" s="8">
        <v>3.4039999999999999</v>
      </c>
      <c r="O67" s="8">
        <f t="shared" si="2"/>
        <v>50.423999999999992</v>
      </c>
      <c r="P67" s="8">
        <v>62.5</v>
      </c>
      <c r="Q67" s="8">
        <f t="shared" si="23"/>
        <v>3.125</v>
      </c>
      <c r="R67" s="8"/>
      <c r="S67" s="8">
        <v>0.33</v>
      </c>
      <c r="T67" s="8"/>
      <c r="U67" s="8"/>
      <c r="V67" s="8">
        <f t="shared" si="3"/>
        <v>3.4550000000000001</v>
      </c>
      <c r="W67" s="8"/>
      <c r="X67" s="8"/>
      <c r="Y67" s="8"/>
      <c r="Z67" s="8"/>
      <c r="AA67" s="8"/>
      <c r="AB67" s="8"/>
      <c r="AC67" s="8">
        <f t="shared" si="4"/>
        <v>0</v>
      </c>
      <c r="AD67" s="8">
        <v>20</v>
      </c>
      <c r="AE67" s="8">
        <f t="shared" si="20"/>
        <v>2</v>
      </c>
      <c r="AF67" s="8"/>
      <c r="AG67" s="8">
        <f t="shared" si="21"/>
        <v>2</v>
      </c>
      <c r="AH67" s="8">
        <v>0</v>
      </c>
      <c r="AI67" s="8"/>
      <c r="AJ67" s="8"/>
      <c r="AK67" s="8"/>
      <c r="AL67" s="8"/>
      <c r="AM67" s="8">
        <f t="shared" si="22"/>
        <v>2</v>
      </c>
      <c r="AN67" s="8"/>
      <c r="AO67" s="8"/>
      <c r="AP67" s="8"/>
      <c r="AQ67" s="8"/>
      <c r="AR67" s="8"/>
      <c r="AS67" s="8"/>
      <c r="AT67" s="8">
        <f t="shared" si="5"/>
        <v>0</v>
      </c>
      <c r="AU67" s="8"/>
      <c r="AV67" s="8"/>
      <c r="AW67" s="8">
        <v>0</v>
      </c>
      <c r="AX67" s="8"/>
      <c r="AY67" s="8"/>
      <c r="AZ67" s="8"/>
      <c r="BA67" s="8"/>
      <c r="BB67" s="8">
        <v>0</v>
      </c>
      <c r="BC67" s="8">
        <f t="shared" si="15"/>
        <v>0</v>
      </c>
      <c r="BD67" s="8">
        <f t="shared" si="7"/>
        <v>62.269909090909081</v>
      </c>
      <c r="BE67" s="8">
        <f t="shared" si="16"/>
        <v>13</v>
      </c>
      <c r="BF67" s="8">
        <f t="shared" si="17"/>
        <v>34</v>
      </c>
      <c r="BG67" s="8"/>
      <c r="BH67" s="8"/>
    </row>
    <row r="68" spans="1:60" x14ac:dyDescent="0.25">
      <c r="A68" s="8" t="s">
        <v>603</v>
      </c>
      <c r="B68" s="8" t="s">
        <v>644</v>
      </c>
      <c r="C68" s="8" t="s">
        <v>645</v>
      </c>
      <c r="D68" s="8">
        <v>5.7913043478260899</v>
      </c>
      <c r="E68" s="8" t="s">
        <v>72</v>
      </c>
      <c r="F68" s="8">
        <v>0.5</v>
      </c>
      <c r="G68" s="8"/>
      <c r="H68" s="8"/>
      <c r="I68" s="8">
        <f t="shared" si="0"/>
        <v>0.5</v>
      </c>
      <c r="J68" s="8"/>
      <c r="K68" s="8"/>
      <c r="L68" s="4">
        <f t="shared" si="18"/>
        <v>0.5</v>
      </c>
      <c r="M68" s="8">
        <f t="shared" si="1"/>
        <v>6.2913043478260899</v>
      </c>
      <c r="N68" s="8">
        <v>3.048</v>
      </c>
      <c r="O68" s="8">
        <f t="shared" si="2"/>
        <v>48.288000000000004</v>
      </c>
      <c r="P68" s="8">
        <v>69.5</v>
      </c>
      <c r="Q68" s="8">
        <f t="shared" si="23"/>
        <v>3.4749999999999996</v>
      </c>
      <c r="R68" s="8"/>
      <c r="S68" s="8">
        <v>0.9</v>
      </c>
      <c r="T68" s="8"/>
      <c r="U68" s="8"/>
      <c r="V68" s="8">
        <f t="shared" si="3"/>
        <v>4.375</v>
      </c>
      <c r="W68" s="8"/>
      <c r="X68" s="8"/>
      <c r="Y68" s="8"/>
      <c r="Z68" s="8"/>
      <c r="AA68" s="8"/>
      <c r="AB68" s="8"/>
      <c r="AC68" s="8">
        <f t="shared" si="4"/>
        <v>0</v>
      </c>
      <c r="AD68" s="8">
        <v>20</v>
      </c>
      <c r="AE68" s="8">
        <f t="shared" si="20"/>
        <v>2</v>
      </c>
      <c r="AF68" s="8"/>
      <c r="AG68" s="8">
        <f t="shared" si="21"/>
        <v>2</v>
      </c>
      <c r="AH68" s="8">
        <v>0.98</v>
      </c>
      <c r="AI68" s="8"/>
      <c r="AJ68" s="8"/>
      <c r="AK68" s="8" t="s">
        <v>130</v>
      </c>
      <c r="AL68" s="8">
        <v>0.2</v>
      </c>
      <c r="AM68" s="8">
        <f t="shared" si="22"/>
        <v>3.18</v>
      </c>
      <c r="AN68" s="8"/>
      <c r="AO68" s="8"/>
      <c r="AP68" s="8"/>
      <c r="AQ68" s="8"/>
      <c r="AR68" s="8"/>
      <c r="AS68" s="8"/>
      <c r="AT68" s="8">
        <f t="shared" si="5"/>
        <v>0</v>
      </c>
      <c r="AU68" s="8"/>
      <c r="AV68" s="8"/>
      <c r="AW68" s="8">
        <v>0</v>
      </c>
      <c r="AX68" s="8" t="s">
        <v>646</v>
      </c>
      <c r="AY68" s="8" t="s">
        <v>646</v>
      </c>
      <c r="AZ68" s="8"/>
      <c r="BA68" s="8"/>
      <c r="BB68" s="8">
        <v>1</v>
      </c>
      <c r="BC68" s="8">
        <f t="shared" si="15"/>
        <v>1</v>
      </c>
      <c r="BD68" s="8">
        <f t="shared" si="7"/>
        <v>63.134304347826095</v>
      </c>
      <c r="BE68" s="8">
        <f t="shared" si="16"/>
        <v>33</v>
      </c>
      <c r="BF68" s="8">
        <f t="shared" si="17"/>
        <v>25</v>
      </c>
      <c r="BG68" s="8"/>
      <c r="BH68" s="8"/>
    </row>
    <row r="69" spans="1:60" x14ac:dyDescent="0.25">
      <c r="A69" s="8" t="s">
        <v>603</v>
      </c>
      <c r="B69" s="8" t="s">
        <v>647</v>
      </c>
      <c r="C69" s="8" t="s">
        <v>648</v>
      </c>
      <c r="D69" s="8">
        <v>5.6983695652173898</v>
      </c>
      <c r="E69" s="8" t="s">
        <v>72</v>
      </c>
      <c r="F69" s="8">
        <v>0.5</v>
      </c>
      <c r="G69" s="8"/>
      <c r="H69" s="8"/>
      <c r="I69" s="8">
        <f t="shared" ref="I69:I104" si="24">F69+H69</f>
        <v>0.5</v>
      </c>
      <c r="J69" s="8"/>
      <c r="K69" s="8"/>
      <c r="L69" s="4">
        <f t="shared" si="18"/>
        <v>0.5</v>
      </c>
      <c r="M69" s="8">
        <f t="shared" ref="M69:M104" si="25">D69+L69</f>
        <v>6.1983695652173898</v>
      </c>
      <c r="N69" s="8">
        <v>2.867</v>
      </c>
      <c r="O69" s="8">
        <f t="shared" ref="O69:O104" si="26">(N69*10+50)*0.6</f>
        <v>47.201999999999998</v>
      </c>
      <c r="P69" s="8">
        <v>81</v>
      </c>
      <c r="Q69" s="8">
        <f t="shared" si="23"/>
        <v>4.0500000000000007</v>
      </c>
      <c r="R69" s="8"/>
      <c r="S69" s="8">
        <v>0.54</v>
      </c>
      <c r="T69" s="8"/>
      <c r="U69" s="8"/>
      <c r="V69" s="8">
        <f t="shared" ref="V69:V104" si="27">U69+Q69+S69</f>
        <v>4.5900000000000007</v>
      </c>
      <c r="W69" s="8"/>
      <c r="X69" s="8"/>
      <c r="Y69" s="8"/>
      <c r="Z69" s="8"/>
      <c r="AA69" s="8"/>
      <c r="AB69" s="8"/>
      <c r="AC69" s="8">
        <f t="shared" ref="AC69:AC104" si="28">X69+Z69+AB69</f>
        <v>0</v>
      </c>
      <c r="AD69" s="8">
        <v>18</v>
      </c>
      <c r="AE69" s="8">
        <f t="shared" si="20"/>
        <v>1.8</v>
      </c>
      <c r="AF69" s="8"/>
      <c r="AG69" s="8">
        <f t="shared" si="21"/>
        <v>1.8</v>
      </c>
      <c r="AH69" s="8">
        <v>0.44</v>
      </c>
      <c r="AI69" s="8"/>
      <c r="AJ69" s="8"/>
      <c r="AK69" s="8" t="s">
        <v>130</v>
      </c>
      <c r="AL69" s="8">
        <v>0.2</v>
      </c>
      <c r="AM69" s="8">
        <f t="shared" si="22"/>
        <v>2.4400000000000004</v>
      </c>
      <c r="AN69" s="8"/>
      <c r="AO69" s="8"/>
      <c r="AP69" s="8"/>
      <c r="AQ69" s="8"/>
      <c r="AR69" s="8"/>
      <c r="AS69" s="8"/>
      <c r="AT69" s="8">
        <f t="shared" ref="AT69:AT104" si="29">AO69+AQ69+AS69</f>
        <v>0</v>
      </c>
      <c r="AU69" s="8"/>
      <c r="AV69" s="8"/>
      <c r="AW69" s="8">
        <v>0</v>
      </c>
      <c r="AX69" s="8"/>
      <c r="AY69" s="8" t="s">
        <v>247</v>
      </c>
      <c r="AZ69" s="8" t="s">
        <v>124</v>
      </c>
      <c r="BA69" s="8"/>
      <c r="BB69" s="8">
        <v>1.25</v>
      </c>
      <c r="BC69" s="8">
        <f t="shared" si="15"/>
        <v>1.25</v>
      </c>
      <c r="BD69" s="8">
        <f t="shared" ref="BD69:BD104" si="30">M69+O69+V69+AC69+AM69+BC69</f>
        <v>61.68036956521739</v>
      </c>
      <c r="BE69" s="8">
        <f t="shared" ref="BE69:BE104" si="31">RANK(N69,N:N)</f>
        <v>42</v>
      </c>
      <c r="BF69" s="8">
        <f t="shared" ref="BF69:BF104" si="32">RANK(BD69,BD:BD,0)</f>
        <v>38</v>
      </c>
      <c r="BG69" s="8"/>
      <c r="BH69" s="8"/>
    </row>
    <row r="70" spans="1:60" x14ac:dyDescent="0.25">
      <c r="A70" s="8" t="s">
        <v>603</v>
      </c>
      <c r="B70" s="8" t="s">
        <v>649</v>
      </c>
      <c r="C70" s="8" t="s">
        <v>650</v>
      </c>
      <c r="D70" s="8">
        <v>5.8010869565217398</v>
      </c>
      <c r="E70" s="8" t="s">
        <v>72</v>
      </c>
      <c r="F70" s="8">
        <v>0.5</v>
      </c>
      <c r="G70" s="8"/>
      <c r="H70" s="8"/>
      <c r="I70" s="8">
        <f t="shared" si="24"/>
        <v>0.5</v>
      </c>
      <c r="J70" s="8"/>
      <c r="K70" s="8"/>
      <c r="L70" s="4">
        <f t="shared" ref="L70:L104" si="33">I70+K70</f>
        <v>0.5</v>
      </c>
      <c r="M70" s="8">
        <f t="shared" si="25"/>
        <v>6.3010869565217398</v>
      </c>
      <c r="N70" s="8">
        <v>2.633</v>
      </c>
      <c r="O70" s="8">
        <f t="shared" si="26"/>
        <v>45.797999999999995</v>
      </c>
      <c r="P70" s="8">
        <v>69.5</v>
      </c>
      <c r="Q70" s="8">
        <f t="shared" si="23"/>
        <v>3.4749999999999996</v>
      </c>
      <c r="R70" s="8"/>
      <c r="S70" s="8">
        <v>0.9</v>
      </c>
      <c r="T70" s="8"/>
      <c r="U70" s="8"/>
      <c r="V70" s="8">
        <f t="shared" si="27"/>
        <v>4.375</v>
      </c>
      <c r="W70" s="8"/>
      <c r="X70" s="8"/>
      <c r="Y70" s="8"/>
      <c r="Z70" s="8"/>
      <c r="AA70" s="8"/>
      <c r="AB70" s="8"/>
      <c r="AC70" s="8">
        <f t="shared" si="28"/>
        <v>0</v>
      </c>
      <c r="AD70" s="8">
        <v>20</v>
      </c>
      <c r="AE70" s="8">
        <f t="shared" ref="AE70:AE104" si="34">2*(AD70/20)</f>
        <v>2</v>
      </c>
      <c r="AF70" s="8"/>
      <c r="AG70" s="8">
        <f t="shared" ref="AG70:AG104" si="35">AE70+AF70</f>
        <v>2</v>
      </c>
      <c r="AH70" s="8">
        <v>1.68</v>
      </c>
      <c r="AI70" s="8"/>
      <c r="AJ70" s="8"/>
      <c r="AK70" s="8"/>
      <c r="AL70" s="8"/>
      <c r="AM70" s="8">
        <f t="shared" ref="AM70:AM104" si="36">AG70+AH70+AJ70+AL70</f>
        <v>3.6799999999999997</v>
      </c>
      <c r="AN70" s="8"/>
      <c r="AO70" s="8"/>
      <c r="AP70" s="8"/>
      <c r="AQ70" s="8"/>
      <c r="AR70" s="8"/>
      <c r="AS70" s="8"/>
      <c r="AT70" s="8">
        <f t="shared" si="29"/>
        <v>0</v>
      </c>
      <c r="AU70" s="8"/>
      <c r="AV70" s="8"/>
      <c r="AW70" s="8">
        <v>0</v>
      </c>
      <c r="AX70" s="8" t="s">
        <v>651</v>
      </c>
      <c r="AY70" s="8" t="s">
        <v>237</v>
      </c>
      <c r="AZ70" s="8"/>
      <c r="BA70" s="8"/>
      <c r="BB70" s="8">
        <v>1.35</v>
      </c>
      <c r="BC70" s="8">
        <f t="shared" si="15"/>
        <v>1.35</v>
      </c>
      <c r="BD70" s="8">
        <f t="shared" si="30"/>
        <v>61.504086956521732</v>
      </c>
      <c r="BE70" s="8">
        <f t="shared" si="31"/>
        <v>56</v>
      </c>
      <c r="BF70" s="8">
        <f t="shared" si="32"/>
        <v>39</v>
      </c>
      <c r="BG70" s="8"/>
      <c r="BH70" s="8"/>
    </row>
    <row r="71" spans="1:60" x14ac:dyDescent="0.25">
      <c r="A71" s="8" t="s">
        <v>603</v>
      </c>
      <c r="B71" s="8" t="s">
        <v>652</v>
      </c>
      <c r="C71" s="8" t="s">
        <v>653</v>
      </c>
      <c r="D71" s="8">
        <v>5.66535326086957</v>
      </c>
      <c r="E71" s="8" t="s">
        <v>72</v>
      </c>
      <c r="F71" s="8">
        <v>0.5</v>
      </c>
      <c r="G71" s="8"/>
      <c r="H71" s="8"/>
      <c r="I71" s="8">
        <f t="shared" si="24"/>
        <v>0.5</v>
      </c>
      <c r="J71" s="8"/>
      <c r="K71" s="8"/>
      <c r="L71" s="4">
        <f t="shared" si="33"/>
        <v>0.5</v>
      </c>
      <c r="M71" s="8">
        <f t="shared" si="25"/>
        <v>6.16535326086957</v>
      </c>
      <c r="N71" s="8">
        <v>2.8860000000000001</v>
      </c>
      <c r="O71" s="8">
        <f t="shared" si="26"/>
        <v>47.315999999999995</v>
      </c>
      <c r="P71" s="8">
        <v>65</v>
      </c>
      <c r="Q71" s="8">
        <f t="shared" si="23"/>
        <v>3.25</v>
      </c>
      <c r="R71" s="8"/>
      <c r="S71" s="8">
        <v>0.9</v>
      </c>
      <c r="T71" s="8"/>
      <c r="U71" s="8"/>
      <c r="V71" s="8">
        <f t="shared" si="27"/>
        <v>4.1500000000000004</v>
      </c>
      <c r="W71" s="8"/>
      <c r="X71" s="8"/>
      <c r="Y71" s="8"/>
      <c r="Z71" s="8"/>
      <c r="AA71" s="8"/>
      <c r="AB71" s="8"/>
      <c r="AC71" s="8">
        <f t="shared" si="28"/>
        <v>0</v>
      </c>
      <c r="AD71" s="8">
        <v>20</v>
      </c>
      <c r="AE71" s="8">
        <f t="shared" si="34"/>
        <v>2</v>
      </c>
      <c r="AF71" s="8"/>
      <c r="AG71" s="8">
        <f t="shared" si="35"/>
        <v>2</v>
      </c>
      <c r="AH71" s="8">
        <v>0</v>
      </c>
      <c r="AI71" s="8"/>
      <c r="AJ71" s="8"/>
      <c r="AK71" s="8"/>
      <c r="AL71" s="8"/>
      <c r="AM71" s="8">
        <f t="shared" si="36"/>
        <v>2</v>
      </c>
      <c r="AN71" s="8"/>
      <c r="AO71" s="8"/>
      <c r="AP71" s="8"/>
      <c r="AQ71" s="8"/>
      <c r="AR71" s="8"/>
      <c r="AS71" s="8"/>
      <c r="AT71" s="8">
        <f t="shared" si="29"/>
        <v>0</v>
      </c>
      <c r="AU71" s="8"/>
      <c r="AV71" s="8"/>
      <c r="AW71" s="8">
        <v>0</v>
      </c>
      <c r="AX71" s="8"/>
      <c r="AY71" s="8"/>
      <c r="AZ71" s="8"/>
      <c r="BA71" s="8"/>
      <c r="BB71" s="8">
        <v>0</v>
      </c>
      <c r="BC71" s="8">
        <f t="shared" si="15"/>
        <v>0</v>
      </c>
      <c r="BD71" s="8">
        <f t="shared" si="30"/>
        <v>59.631353260869567</v>
      </c>
      <c r="BE71" s="8">
        <f t="shared" si="31"/>
        <v>40</v>
      </c>
      <c r="BF71" s="8">
        <f t="shared" si="32"/>
        <v>54</v>
      </c>
      <c r="BG71" s="8"/>
      <c r="BH71" s="8"/>
    </row>
    <row r="72" spans="1:60" x14ac:dyDescent="0.25">
      <c r="A72" s="8" t="s">
        <v>603</v>
      </c>
      <c r="B72" s="8" t="s">
        <v>654</v>
      </c>
      <c r="C72" s="8" t="s">
        <v>655</v>
      </c>
      <c r="D72" s="8">
        <v>5.1472826086956598</v>
      </c>
      <c r="E72" s="8" t="s">
        <v>72</v>
      </c>
      <c r="F72" s="8">
        <v>0.5</v>
      </c>
      <c r="G72" s="8"/>
      <c r="H72" s="8"/>
      <c r="I72" s="8">
        <f t="shared" si="24"/>
        <v>0.5</v>
      </c>
      <c r="J72" s="8"/>
      <c r="K72" s="8"/>
      <c r="L72" s="4">
        <f t="shared" si="33"/>
        <v>0.5</v>
      </c>
      <c r="M72" s="8">
        <f t="shared" si="25"/>
        <v>5.6472826086956598</v>
      </c>
      <c r="N72" s="8">
        <v>2.8319999999999999</v>
      </c>
      <c r="O72" s="8">
        <f t="shared" si="26"/>
        <v>46.991999999999997</v>
      </c>
      <c r="P72" s="8">
        <v>79</v>
      </c>
      <c r="Q72" s="8">
        <f t="shared" si="23"/>
        <v>3.95</v>
      </c>
      <c r="R72" s="8"/>
      <c r="S72" s="8">
        <v>0.58499999999999996</v>
      </c>
      <c r="T72" s="8"/>
      <c r="U72" s="8"/>
      <c r="V72" s="8">
        <f t="shared" si="27"/>
        <v>4.5350000000000001</v>
      </c>
      <c r="W72" s="8"/>
      <c r="X72" s="8"/>
      <c r="Y72" s="8"/>
      <c r="Z72" s="8"/>
      <c r="AA72" s="8"/>
      <c r="AB72" s="8"/>
      <c r="AC72" s="8">
        <f t="shared" si="28"/>
        <v>0</v>
      </c>
      <c r="AD72" s="8">
        <v>20</v>
      </c>
      <c r="AE72" s="8">
        <f t="shared" si="34"/>
        <v>2</v>
      </c>
      <c r="AF72" s="8"/>
      <c r="AG72" s="8">
        <f t="shared" si="35"/>
        <v>2</v>
      </c>
      <c r="AH72" s="8">
        <v>0.5</v>
      </c>
      <c r="AI72" s="8"/>
      <c r="AJ72" s="8"/>
      <c r="AK72" s="8"/>
      <c r="AL72" s="8"/>
      <c r="AM72" s="8">
        <f t="shared" si="36"/>
        <v>2.5</v>
      </c>
      <c r="AN72" s="8"/>
      <c r="AO72" s="8"/>
      <c r="AP72" s="8"/>
      <c r="AQ72" s="8"/>
      <c r="AR72" s="8"/>
      <c r="AS72" s="8"/>
      <c r="AT72" s="8">
        <f t="shared" si="29"/>
        <v>0</v>
      </c>
      <c r="AU72" s="8"/>
      <c r="AV72" s="8"/>
      <c r="AW72" s="8">
        <v>0</v>
      </c>
      <c r="AX72" s="8"/>
      <c r="AY72" s="8"/>
      <c r="AZ72" s="8"/>
      <c r="BA72" s="8"/>
      <c r="BB72" s="8">
        <v>0</v>
      </c>
      <c r="BC72" s="8">
        <f t="shared" si="15"/>
        <v>0</v>
      </c>
      <c r="BD72" s="8">
        <f t="shared" si="30"/>
        <v>59.674282608695663</v>
      </c>
      <c r="BE72" s="8">
        <f t="shared" si="31"/>
        <v>43</v>
      </c>
      <c r="BF72" s="8">
        <f t="shared" si="32"/>
        <v>52</v>
      </c>
      <c r="BG72" s="8"/>
      <c r="BH72" s="8"/>
    </row>
    <row r="73" spans="1:60" x14ac:dyDescent="0.25">
      <c r="A73" s="8" t="s">
        <v>603</v>
      </c>
      <c r="B73" s="8" t="s">
        <v>656</v>
      </c>
      <c r="C73" s="8" t="s">
        <v>657</v>
      </c>
      <c r="D73" s="8">
        <v>5.5744565217391298</v>
      </c>
      <c r="E73" s="8" t="s">
        <v>72</v>
      </c>
      <c r="F73" s="8">
        <v>0.5</v>
      </c>
      <c r="G73" s="8"/>
      <c r="H73" s="8"/>
      <c r="I73" s="8">
        <f t="shared" si="24"/>
        <v>0.5</v>
      </c>
      <c r="J73" s="8"/>
      <c r="K73" s="8"/>
      <c r="L73" s="4">
        <f t="shared" si="33"/>
        <v>0.5</v>
      </c>
      <c r="M73" s="8">
        <f t="shared" si="25"/>
        <v>6.0744565217391298</v>
      </c>
      <c r="N73" s="8">
        <v>2.7240000000000002</v>
      </c>
      <c r="O73" s="8">
        <f t="shared" si="26"/>
        <v>46.344000000000001</v>
      </c>
      <c r="P73" s="8">
        <v>69</v>
      </c>
      <c r="Q73" s="8">
        <f t="shared" si="23"/>
        <v>3.4499999999999997</v>
      </c>
      <c r="R73" s="8"/>
      <c r="S73" s="8">
        <v>0.315</v>
      </c>
      <c r="T73" s="8"/>
      <c r="U73" s="8"/>
      <c r="V73" s="8">
        <f t="shared" si="27"/>
        <v>3.7649999999999997</v>
      </c>
      <c r="W73" s="8"/>
      <c r="X73" s="8"/>
      <c r="Y73" s="8"/>
      <c r="Z73" s="8"/>
      <c r="AA73" s="8"/>
      <c r="AB73" s="8"/>
      <c r="AC73" s="8">
        <f t="shared" si="28"/>
        <v>0</v>
      </c>
      <c r="AD73" s="8">
        <v>20</v>
      </c>
      <c r="AE73" s="8">
        <f t="shared" si="34"/>
        <v>2</v>
      </c>
      <c r="AF73" s="8"/>
      <c r="AG73" s="8">
        <f t="shared" si="35"/>
        <v>2</v>
      </c>
      <c r="AH73" s="8">
        <v>0</v>
      </c>
      <c r="AI73" s="8"/>
      <c r="AJ73" s="8"/>
      <c r="AK73" s="8"/>
      <c r="AL73" s="8"/>
      <c r="AM73" s="8">
        <f t="shared" si="36"/>
        <v>2</v>
      </c>
      <c r="AN73" s="8"/>
      <c r="AO73" s="8"/>
      <c r="AP73" s="8"/>
      <c r="AQ73" s="8"/>
      <c r="AR73" s="8"/>
      <c r="AS73" s="8"/>
      <c r="AT73" s="8">
        <f t="shared" si="29"/>
        <v>0</v>
      </c>
      <c r="AU73" s="8"/>
      <c r="AV73" s="8"/>
      <c r="AW73" s="8">
        <v>0</v>
      </c>
      <c r="AX73" s="8" t="s">
        <v>658</v>
      </c>
      <c r="AY73" s="8" t="s">
        <v>658</v>
      </c>
      <c r="AZ73" s="8"/>
      <c r="BA73" s="8"/>
      <c r="BB73" s="8">
        <v>1</v>
      </c>
      <c r="BC73" s="8">
        <f t="shared" si="15"/>
        <v>1</v>
      </c>
      <c r="BD73" s="8">
        <f t="shared" si="30"/>
        <v>59.183456521739132</v>
      </c>
      <c r="BE73" s="8">
        <f t="shared" si="31"/>
        <v>50</v>
      </c>
      <c r="BF73" s="8">
        <f t="shared" si="32"/>
        <v>57</v>
      </c>
      <c r="BG73" s="8"/>
      <c r="BH73" s="8"/>
    </row>
    <row r="74" spans="1:60" x14ac:dyDescent="0.25">
      <c r="A74" s="8" t="s">
        <v>603</v>
      </c>
      <c r="B74" s="8" t="s">
        <v>659</v>
      </c>
      <c r="C74" s="8" t="s">
        <v>660</v>
      </c>
      <c r="D74" s="8">
        <v>5.6951086956521699</v>
      </c>
      <c r="E74" s="8" t="s">
        <v>72</v>
      </c>
      <c r="F74" s="8">
        <v>0.5</v>
      </c>
      <c r="G74" s="8"/>
      <c r="H74" s="8"/>
      <c r="I74" s="8">
        <f t="shared" si="24"/>
        <v>0.5</v>
      </c>
      <c r="J74" s="8"/>
      <c r="K74" s="8"/>
      <c r="L74" s="4">
        <f t="shared" si="33"/>
        <v>0.5</v>
      </c>
      <c r="M74" s="8">
        <f t="shared" si="25"/>
        <v>6.1951086956521699</v>
      </c>
      <c r="N74" s="8">
        <v>2.4830000000000001</v>
      </c>
      <c r="O74" s="8">
        <f t="shared" si="26"/>
        <v>44.897999999999996</v>
      </c>
      <c r="P74" s="8">
        <v>65</v>
      </c>
      <c r="Q74" s="8">
        <f t="shared" si="23"/>
        <v>3.25</v>
      </c>
      <c r="R74" s="8"/>
      <c r="S74" s="8">
        <v>0.48</v>
      </c>
      <c r="T74" s="8"/>
      <c r="U74" s="8"/>
      <c r="V74" s="8">
        <f t="shared" si="27"/>
        <v>3.73</v>
      </c>
      <c r="W74" s="8"/>
      <c r="X74" s="8"/>
      <c r="Y74" s="8"/>
      <c r="Z74" s="8"/>
      <c r="AA74" s="8"/>
      <c r="AB74" s="8"/>
      <c r="AC74" s="8">
        <f t="shared" si="28"/>
        <v>0</v>
      </c>
      <c r="AD74" s="8">
        <v>19</v>
      </c>
      <c r="AE74" s="8">
        <f t="shared" si="34"/>
        <v>1.9</v>
      </c>
      <c r="AF74" s="8"/>
      <c r="AG74" s="8">
        <f t="shared" si="35"/>
        <v>1.9</v>
      </c>
      <c r="AH74" s="8">
        <v>0.22</v>
      </c>
      <c r="AI74" s="8"/>
      <c r="AJ74" s="8"/>
      <c r="AK74" s="8"/>
      <c r="AL74" s="8"/>
      <c r="AM74" s="8">
        <f t="shared" si="36"/>
        <v>2.12</v>
      </c>
      <c r="AN74" s="8"/>
      <c r="AO74" s="8"/>
      <c r="AP74" s="8"/>
      <c r="AQ74" s="8"/>
      <c r="AR74" s="8"/>
      <c r="AS74" s="8"/>
      <c r="AT74" s="8">
        <f t="shared" si="29"/>
        <v>0</v>
      </c>
      <c r="AU74" s="8"/>
      <c r="AV74" s="8"/>
      <c r="AW74" s="8">
        <v>0</v>
      </c>
      <c r="AX74" s="8"/>
      <c r="AY74" s="8"/>
      <c r="AZ74" s="8"/>
      <c r="BA74" s="8"/>
      <c r="BB74" s="8">
        <v>0</v>
      </c>
      <c r="BC74" s="8">
        <f t="shared" si="15"/>
        <v>0</v>
      </c>
      <c r="BD74" s="8">
        <f t="shared" si="30"/>
        <v>56.943108695652157</v>
      </c>
      <c r="BE74" s="8">
        <f t="shared" si="31"/>
        <v>59</v>
      </c>
      <c r="BF74" s="8">
        <f t="shared" si="32"/>
        <v>65</v>
      </c>
      <c r="BG74" s="8"/>
      <c r="BH74" s="8"/>
    </row>
    <row r="75" spans="1:60" x14ac:dyDescent="0.25">
      <c r="A75" s="8" t="s">
        <v>603</v>
      </c>
      <c r="B75" s="8" t="s">
        <v>661</v>
      </c>
      <c r="C75" s="8" t="s">
        <v>662</v>
      </c>
      <c r="D75" s="8">
        <v>5.8989130434782604</v>
      </c>
      <c r="E75" s="8" t="s">
        <v>72</v>
      </c>
      <c r="F75" s="8">
        <v>0.5</v>
      </c>
      <c r="G75" s="8"/>
      <c r="H75" s="8"/>
      <c r="I75" s="8">
        <f t="shared" si="24"/>
        <v>0.5</v>
      </c>
      <c r="J75" s="8"/>
      <c r="K75" s="8"/>
      <c r="L75" s="4">
        <f t="shared" si="33"/>
        <v>0.5</v>
      </c>
      <c r="M75" s="8">
        <f t="shared" si="25"/>
        <v>6.3989130434782604</v>
      </c>
      <c r="N75" s="8">
        <v>2.14</v>
      </c>
      <c r="O75" s="8">
        <f t="shared" si="26"/>
        <v>42.84</v>
      </c>
      <c r="P75" s="8">
        <v>89</v>
      </c>
      <c r="Q75" s="8">
        <f t="shared" si="23"/>
        <v>4.45</v>
      </c>
      <c r="R75" s="8"/>
      <c r="S75" s="8">
        <v>0.56999999999999995</v>
      </c>
      <c r="T75" s="8"/>
      <c r="U75" s="8"/>
      <c r="V75" s="8">
        <f t="shared" si="27"/>
        <v>5.0200000000000005</v>
      </c>
      <c r="W75" s="8"/>
      <c r="X75" s="8"/>
      <c r="Y75" s="8"/>
      <c r="Z75" s="8"/>
      <c r="AA75" s="8"/>
      <c r="AB75" s="8"/>
      <c r="AC75" s="8">
        <f t="shared" si="28"/>
        <v>0</v>
      </c>
      <c r="AD75" s="8">
        <v>20</v>
      </c>
      <c r="AE75" s="8">
        <f t="shared" si="34"/>
        <v>2</v>
      </c>
      <c r="AF75" s="8"/>
      <c r="AG75" s="8">
        <f t="shared" si="35"/>
        <v>2</v>
      </c>
      <c r="AH75" s="8">
        <v>0</v>
      </c>
      <c r="AI75" s="8"/>
      <c r="AJ75" s="8"/>
      <c r="AK75" s="8"/>
      <c r="AL75" s="8"/>
      <c r="AM75" s="8">
        <f t="shared" si="36"/>
        <v>2</v>
      </c>
      <c r="AN75" s="8"/>
      <c r="AO75" s="8"/>
      <c r="AP75" s="8"/>
      <c r="AQ75" s="8"/>
      <c r="AR75" s="8"/>
      <c r="AS75" s="8"/>
      <c r="AT75" s="8">
        <f t="shared" si="29"/>
        <v>0</v>
      </c>
      <c r="AU75" s="8"/>
      <c r="AV75" s="8"/>
      <c r="AW75" s="8">
        <v>0</v>
      </c>
      <c r="AX75" s="8"/>
      <c r="AY75" s="8"/>
      <c r="AZ75" s="8"/>
      <c r="BA75" s="8"/>
      <c r="BB75" s="8">
        <v>0</v>
      </c>
      <c r="BC75" s="8">
        <f t="shared" si="15"/>
        <v>0</v>
      </c>
      <c r="BD75" s="8">
        <f t="shared" si="30"/>
        <v>56.258913043478266</v>
      </c>
      <c r="BE75" s="8">
        <f t="shared" si="31"/>
        <v>69</v>
      </c>
      <c r="BF75" s="8">
        <f t="shared" si="32"/>
        <v>72</v>
      </c>
      <c r="BG75" s="8"/>
      <c r="BH75" s="8"/>
    </row>
    <row r="76" spans="1:60" x14ac:dyDescent="0.25">
      <c r="A76" s="8" t="s">
        <v>603</v>
      </c>
      <c r="B76" s="8" t="s">
        <v>663</v>
      </c>
      <c r="C76" s="8" t="s">
        <v>664</v>
      </c>
      <c r="D76" s="8">
        <v>5.71222826086957</v>
      </c>
      <c r="E76" s="8" t="s">
        <v>72</v>
      </c>
      <c r="F76" s="8">
        <v>0.5</v>
      </c>
      <c r="G76" s="8"/>
      <c r="H76" s="8"/>
      <c r="I76" s="8">
        <f t="shared" si="24"/>
        <v>0.5</v>
      </c>
      <c r="J76" s="8"/>
      <c r="K76" s="8"/>
      <c r="L76" s="4">
        <f t="shared" si="33"/>
        <v>0.5</v>
      </c>
      <c r="M76" s="8">
        <f t="shared" si="25"/>
        <v>6.21222826086957</v>
      </c>
      <c r="N76" s="8">
        <v>1.659</v>
      </c>
      <c r="O76" s="8">
        <f t="shared" si="26"/>
        <v>39.954000000000001</v>
      </c>
      <c r="P76" s="8">
        <v>62.5</v>
      </c>
      <c r="Q76" s="8">
        <f t="shared" si="23"/>
        <v>3.125</v>
      </c>
      <c r="R76" s="8"/>
      <c r="S76" s="8">
        <v>0.9</v>
      </c>
      <c r="T76" s="8"/>
      <c r="U76" s="8"/>
      <c r="V76" s="8">
        <f t="shared" si="27"/>
        <v>4.0250000000000004</v>
      </c>
      <c r="W76" s="8"/>
      <c r="X76" s="8"/>
      <c r="Y76" s="8"/>
      <c r="Z76" s="8"/>
      <c r="AA76" s="8"/>
      <c r="AB76" s="8"/>
      <c r="AC76" s="8">
        <f t="shared" si="28"/>
        <v>0</v>
      </c>
      <c r="AD76" s="8">
        <v>20</v>
      </c>
      <c r="AE76" s="8">
        <f t="shared" si="34"/>
        <v>2</v>
      </c>
      <c r="AF76" s="8"/>
      <c r="AG76" s="8">
        <f t="shared" si="35"/>
        <v>2</v>
      </c>
      <c r="AH76" s="8">
        <v>0</v>
      </c>
      <c r="AI76" s="8"/>
      <c r="AJ76" s="8"/>
      <c r="AK76" s="8"/>
      <c r="AL76" s="8"/>
      <c r="AM76" s="8">
        <f t="shared" si="36"/>
        <v>2</v>
      </c>
      <c r="AN76" s="8"/>
      <c r="AO76" s="8"/>
      <c r="AP76" s="8"/>
      <c r="AQ76" s="8"/>
      <c r="AR76" s="8"/>
      <c r="AS76" s="8"/>
      <c r="AT76" s="8">
        <f t="shared" si="29"/>
        <v>0</v>
      </c>
      <c r="AU76" s="8"/>
      <c r="AV76" s="8"/>
      <c r="AW76" s="8">
        <v>0</v>
      </c>
      <c r="AX76" s="8"/>
      <c r="AY76" s="8"/>
      <c r="AZ76" s="8"/>
      <c r="BA76" s="8"/>
      <c r="BB76" s="8">
        <v>0</v>
      </c>
      <c r="BC76" s="8">
        <f t="shared" si="15"/>
        <v>0</v>
      </c>
      <c r="BD76" s="8">
        <f t="shared" si="30"/>
        <v>52.191228260869572</v>
      </c>
      <c r="BE76" s="8">
        <f t="shared" si="31"/>
        <v>85</v>
      </c>
      <c r="BF76" s="8">
        <f t="shared" si="32"/>
        <v>86</v>
      </c>
      <c r="BG76" s="8"/>
      <c r="BH76" s="8"/>
    </row>
    <row r="77" spans="1:60" x14ac:dyDescent="0.25">
      <c r="A77" s="8" t="s">
        <v>603</v>
      </c>
      <c r="B77" s="8" t="s">
        <v>665</v>
      </c>
      <c r="C77" s="8" t="s">
        <v>666</v>
      </c>
      <c r="D77" s="8">
        <v>5.7945652173913</v>
      </c>
      <c r="E77" s="8" t="s">
        <v>72</v>
      </c>
      <c r="F77" s="8">
        <v>0.5</v>
      </c>
      <c r="G77" s="8"/>
      <c r="H77" s="8"/>
      <c r="I77" s="8">
        <f t="shared" si="24"/>
        <v>0.5</v>
      </c>
      <c r="J77" s="8"/>
      <c r="K77" s="8"/>
      <c r="L77" s="4">
        <f t="shared" si="33"/>
        <v>0.5</v>
      </c>
      <c r="M77" s="8">
        <f t="shared" si="25"/>
        <v>6.2945652173913</v>
      </c>
      <c r="N77" s="8">
        <v>1.381</v>
      </c>
      <c r="O77" s="8">
        <f t="shared" si="26"/>
        <v>38.286000000000001</v>
      </c>
      <c r="P77" s="8">
        <v>64</v>
      </c>
      <c r="Q77" s="8">
        <f t="shared" si="23"/>
        <v>3.2</v>
      </c>
      <c r="R77" s="8"/>
      <c r="S77" s="8">
        <v>0.61499999999999999</v>
      </c>
      <c r="T77" s="8"/>
      <c r="U77" s="8"/>
      <c r="V77" s="8">
        <f t="shared" si="27"/>
        <v>3.8150000000000004</v>
      </c>
      <c r="W77" s="8"/>
      <c r="X77" s="8"/>
      <c r="Y77" s="8"/>
      <c r="Z77" s="8"/>
      <c r="AA77" s="8"/>
      <c r="AB77" s="8"/>
      <c r="AC77" s="8">
        <f t="shared" si="28"/>
        <v>0</v>
      </c>
      <c r="AD77" s="8">
        <v>20</v>
      </c>
      <c r="AE77" s="8">
        <f t="shared" si="34"/>
        <v>2</v>
      </c>
      <c r="AF77" s="8"/>
      <c r="AG77" s="8">
        <f t="shared" si="35"/>
        <v>2</v>
      </c>
      <c r="AH77" s="8">
        <v>0.72</v>
      </c>
      <c r="AI77" s="8"/>
      <c r="AJ77" s="8"/>
      <c r="AK77" s="8"/>
      <c r="AL77" s="8"/>
      <c r="AM77" s="8">
        <f t="shared" si="36"/>
        <v>2.7199999999999998</v>
      </c>
      <c r="AN77" s="8"/>
      <c r="AO77" s="8"/>
      <c r="AP77" s="8"/>
      <c r="AQ77" s="8"/>
      <c r="AR77" s="8"/>
      <c r="AS77" s="8"/>
      <c r="AT77" s="8">
        <f t="shared" si="29"/>
        <v>0</v>
      </c>
      <c r="AU77" s="8"/>
      <c r="AV77" s="8"/>
      <c r="AW77" s="8">
        <v>0</v>
      </c>
      <c r="AX77" s="8" t="s">
        <v>667</v>
      </c>
      <c r="AY77" s="8" t="s">
        <v>496</v>
      </c>
      <c r="AZ77" s="8"/>
      <c r="BA77" s="8"/>
      <c r="BB77" s="8">
        <v>1.25</v>
      </c>
      <c r="BC77" s="8">
        <f t="shared" si="15"/>
        <v>1.25</v>
      </c>
      <c r="BD77" s="8">
        <f t="shared" si="30"/>
        <v>52.3655652173913</v>
      </c>
      <c r="BE77" s="8">
        <f t="shared" si="31"/>
        <v>92</v>
      </c>
      <c r="BF77" s="8">
        <f t="shared" si="32"/>
        <v>85</v>
      </c>
      <c r="BG77" s="8"/>
      <c r="BH77" s="8"/>
    </row>
    <row r="78" spans="1:60" x14ac:dyDescent="0.25">
      <c r="A78" s="8" t="s">
        <v>603</v>
      </c>
      <c r="B78" s="8" t="s">
        <v>668</v>
      </c>
      <c r="C78" s="8" t="s">
        <v>669</v>
      </c>
      <c r="D78" s="8">
        <v>5.0184782608695704</v>
      </c>
      <c r="E78" s="8" t="s">
        <v>72</v>
      </c>
      <c r="F78" s="8">
        <v>0.5</v>
      </c>
      <c r="G78" s="8"/>
      <c r="H78" s="8"/>
      <c r="I78" s="8">
        <f t="shared" si="24"/>
        <v>0.5</v>
      </c>
      <c r="J78" s="8"/>
      <c r="K78" s="8"/>
      <c r="L78" s="4">
        <f t="shared" si="33"/>
        <v>0.5</v>
      </c>
      <c r="M78" s="8">
        <f t="shared" si="25"/>
        <v>5.5184782608695704</v>
      </c>
      <c r="N78" s="8">
        <v>1.1639999999999999</v>
      </c>
      <c r="O78" s="8">
        <f t="shared" si="26"/>
        <v>36.984000000000002</v>
      </c>
      <c r="P78" s="8">
        <v>65</v>
      </c>
      <c r="Q78" s="8">
        <f t="shared" si="23"/>
        <v>3.25</v>
      </c>
      <c r="R78" s="8"/>
      <c r="S78" s="8">
        <v>0.3</v>
      </c>
      <c r="T78" s="8"/>
      <c r="U78" s="8"/>
      <c r="V78" s="8">
        <f t="shared" si="27"/>
        <v>3.55</v>
      </c>
      <c r="W78" s="8"/>
      <c r="X78" s="8"/>
      <c r="Y78" s="8"/>
      <c r="Z78" s="8"/>
      <c r="AA78" s="8"/>
      <c r="AB78" s="8"/>
      <c r="AC78" s="8">
        <f t="shared" si="28"/>
        <v>0</v>
      </c>
      <c r="AD78" s="8">
        <v>20</v>
      </c>
      <c r="AE78" s="8">
        <f t="shared" si="34"/>
        <v>2</v>
      </c>
      <c r="AF78" s="8"/>
      <c r="AG78" s="8">
        <f t="shared" si="35"/>
        <v>2</v>
      </c>
      <c r="AH78" s="8">
        <v>0</v>
      </c>
      <c r="AI78" s="8"/>
      <c r="AJ78" s="8"/>
      <c r="AK78" s="8"/>
      <c r="AL78" s="8"/>
      <c r="AM78" s="8">
        <f t="shared" si="36"/>
        <v>2</v>
      </c>
      <c r="AN78" s="8"/>
      <c r="AO78" s="8"/>
      <c r="AP78" s="8"/>
      <c r="AQ78" s="8"/>
      <c r="AR78" s="8"/>
      <c r="AS78" s="8"/>
      <c r="AT78" s="8">
        <f t="shared" si="29"/>
        <v>0</v>
      </c>
      <c r="AU78" s="8"/>
      <c r="AV78" s="8"/>
      <c r="AW78" s="8">
        <v>0</v>
      </c>
      <c r="AX78" s="8" t="s">
        <v>236</v>
      </c>
      <c r="AY78" s="8"/>
      <c r="AZ78" s="8"/>
      <c r="BA78" s="8"/>
      <c r="BB78" s="8">
        <v>0.75</v>
      </c>
      <c r="BC78" s="8">
        <f t="shared" si="15"/>
        <v>0.75</v>
      </c>
      <c r="BD78" s="8">
        <f t="shared" si="30"/>
        <v>48.80247826086957</v>
      </c>
      <c r="BE78" s="8">
        <f t="shared" si="31"/>
        <v>95</v>
      </c>
      <c r="BF78" s="8">
        <f t="shared" si="32"/>
        <v>94</v>
      </c>
      <c r="BG78" s="8"/>
      <c r="BH78" s="8"/>
    </row>
    <row r="79" spans="1:60" x14ac:dyDescent="0.25">
      <c r="A79" s="8" t="s">
        <v>603</v>
      </c>
      <c r="B79" s="8" t="s">
        <v>670</v>
      </c>
      <c r="C79" s="8" t="s">
        <v>671</v>
      </c>
      <c r="D79" s="8">
        <v>5.10815217391304</v>
      </c>
      <c r="E79" s="8" t="s">
        <v>72</v>
      </c>
      <c r="F79" s="8">
        <v>0.5</v>
      </c>
      <c r="G79" s="8"/>
      <c r="H79" s="8"/>
      <c r="I79" s="8">
        <f t="shared" si="24"/>
        <v>0.5</v>
      </c>
      <c r="J79" s="8"/>
      <c r="K79" s="8"/>
      <c r="L79" s="4">
        <f t="shared" si="33"/>
        <v>0.5</v>
      </c>
      <c r="M79" s="8">
        <f t="shared" si="25"/>
        <v>5.60815217391304</v>
      </c>
      <c r="N79" s="8">
        <v>0.77400000000000002</v>
      </c>
      <c r="O79" s="8">
        <f t="shared" si="26"/>
        <v>34.643999999999998</v>
      </c>
      <c r="P79" s="8">
        <v>65.5</v>
      </c>
      <c r="Q79" s="8">
        <f t="shared" si="23"/>
        <v>3.2750000000000004</v>
      </c>
      <c r="R79" s="8"/>
      <c r="S79" s="8">
        <v>0.06</v>
      </c>
      <c r="T79" s="8"/>
      <c r="U79" s="8"/>
      <c r="V79" s="8">
        <f t="shared" si="27"/>
        <v>3.3350000000000004</v>
      </c>
      <c r="W79" s="8"/>
      <c r="X79" s="8"/>
      <c r="Y79" s="8"/>
      <c r="Z79" s="8"/>
      <c r="AA79" s="8"/>
      <c r="AB79" s="8"/>
      <c r="AC79" s="8">
        <f t="shared" si="28"/>
        <v>0</v>
      </c>
      <c r="AD79" s="8">
        <v>16</v>
      </c>
      <c r="AE79" s="8">
        <f t="shared" si="34"/>
        <v>1.6</v>
      </c>
      <c r="AF79" s="8"/>
      <c r="AG79" s="8">
        <f t="shared" si="35"/>
        <v>1.6</v>
      </c>
      <c r="AH79" s="8">
        <v>0.74</v>
      </c>
      <c r="AI79" s="8"/>
      <c r="AJ79" s="8"/>
      <c r="AK79" s="8"/>
      <c r="AL79" s="8"/>
      <c r="AM79" s="8">
        <f t="shared" si="36"/>
        <v>2.34</v>
      </c>
      <c r="AN79" s="8"/>
      <c r="AO79" s="8"/>
      <c r="AP79" s="8"/>
      <c r="AQ79" s="8"/>
      <c r="AR79" s="8"/>
      <c r="AS79" s="8"/>
      <c r="AT79" s="8">
        <f t="shared" si="29"/>
        <v>0</v>
      </c>
      <c r="AU79" s="8"/>
      <c r="AV79" s="8"/>
      <c r="AW79" s="8">
        <v>0</v>
      </c>
      <c r="AX79" s="8"/>
      <c r="AY79" s="8"/>
      <c r="AZ79" s="8"/>
      <c r="BA79" s="8"/>
      <c r="BB79" s="8">
        <v>0</v>
      </c>
      <c r="BC79" s="8">
        <f t="shared" si="15"/>
        <v>0</v>
      </c>
      <c r="BD79" s="8">
        <f t="shared" si="30"/>
        <v>45.927152173913043</v>
      </c>
      <c r="BE79" s="8">
        <f t="shared" si="31"/>
        <v>99</v>
      </c>
      <c r="BF79" s="8">
        <f t="shared" si="32"/>
        <v>98</v>
      </c>
      <c r="BG79" s="8"/>
      <c r="BH79" s="8"/>
    </row>
    <row r="80" spans="1:60" x14ac:dyDescent="0.25">
      <c r="A80" s="8" t="s">
        <v>603</v>
      </c>
      <c r="B80" s="8" t="s">
        <v>672</v>
      </c>
      <c r="C80" s="30" t="s">
        <v>673</v>
      </c>
      <c r="D80" s="8">
        <v>5.5206521739130396</v>
      </c>
      <c r="E80" s="8" t="s">
        <v>72</v>
      </c>
      <c r="F80" s="8">
        <v>0.5</v>
      </c>
      <c r="G80" s="8"/>
      <c r="H80" s="8"/>
      <c r="I80" s="8">
        <f t="shared" si="24"/>
        <v>0.5</v>
      </c>
      <c r="J80" s="8"/>
      <c r="K80" s="8"/>
      <c r="L80" s="4">
        <f t="shared" si="33"/>
        <v>0.5</v>
      </c>
      <c r="M80" s="8">
        <f t="shared" si="25"/>
        <v>6.0206521739130396</v>
      </c>
      <c r="N80" s="8">
        <v>0.32100000000000001</v>
      </c>
      <c r="O80" s="8">
        <f t="shared" si="26"/>
        <v>31.925999999999998</v>
      </c>
      <c r="P80" s="8">
        <v>0</v>
      </c>
      <c r="Q80" s="8">
        <f t="shared" si="23"/>
        <v>0</v>
      </c>
      <c r="R80" s="8"/>
      <c r="S80" s="8">
        <v>0</v>
      </c>
      <c r="T80" s="8"/>
      <c r="U80" s="8"/>
      <c r="V80" s="8">
        <f t="shared" si="27"/>
        <v>0</v>
      </c>
      <c r="W80" s="8"/>
      <c r="X80" s="8"/>
      <c r="Y80" s="8"/>
      <c r="Z80" s="8"/>
      <c r="AA80" s="8"/>
      <c r="AB80" s="8"/>
      <c r="AC80" s="8">
        <f t="shared" si="28"/>
        <v>0</v>
      </c>
      <c r="AD80" s="8">
        <v>0</v>
      </c>
      <c r="AE80" s="8">
        <f t="shared" si="34"/>
        <v>0</v>
      </c>
      <c r="AF80" s="8"/>
      <c r="AG80" s="8">
        <f t="shared" si="35"/>
        <v>0</v>
      </c>
      <c r="AH80" s="8">
        <v>0</v>
      </c>
      <c r="AI80" s="8"/>
      <c r="AJ80" s="8"/>
      <c r="AK80" s="8"/>
      <c r="AL80" s="8"/>
      <c r="AM80" s="8">
        <f t="shared" si="36"/>
        <v>0</v>
      </c>
      <c r="AN80" s="8"/>
      <c r="AO80" s="8"/>
      <c r="AP80" s="8"/>
      <c r="AQ80" s="8"/>
      <c r="AR80" s="8"/>
      <c r="AS80" s="8"/>
      <c r="AT80" s="8">
        <f t="shared" si="29"/>
        <v>0</v>
      </c>
      <c r="AU80" s="8"/>
      <c r="AV80" s="8"/>
      <c r="AW80" s="8">
        <v>0</v>
      </c>
      <c r="AX80" s="8"/>
      <c r="AY80" s="8"/>
      <c r="AZ80" s="8"/>
      <c r="BA80" s="8"/>
      <c r="BB80" s="8">
        <v>0</v>
      </c>
      <c r="BC80" s="8">
        <f t="shared" si="15"/>
        <v>0</v>
      </c>
      <c r="BD80" s="8">
        <f t="shared" si="30"/>
        <v>37.946652173913037</v>
      </c>
      <c r="BE80" s="8">
        <f t="shared" si="31"/>
        <v>100</v>
      </c>
      <c r="BF80" s="8">
        <f t="shared" si="32"/>
        <v>100</v>
      </c>
      <c r="BG80" s="8"/>
      <c r="BH80" s="8"/>
    </row>
    <row r="81" spans="1:60" x14ac:dyDescent="0.25">
      <c r="A81" s="8" t="s">
        <v>674</v>
      </c>
      <c r="B81" s="8" t="s">
        <v>675</v>
      </c>
      <c r="C81" s="8" t="s">
        <v>676</v>
      </c>
      <c r="D81" s="8">
        <v>5.6737500000000001</v>
      </c>
      <c r="E81" s="8" t="s">
        <v>72</v>
      </c>
      <c r="F81" s="8">
        <v>0.5</v>
      </c>
      <c r="G81" s="8"/>
      <c r="H81" s="8"/>
      <c r="I81" s="8">
        <f t="shared" si="24"/>
        <v>0.5</v>
      </c>
      <c r="J81" s="8" t="s">
        <v>614</v>
      </c>
      <c r="K81" s="8">
        <v>0.1</v>
      </c>
      <c r="L81" s="4">
        <f t="shared" si="33"/>
        <v>0.6</v>
      </c>
      <c r="M81" s="8">
        <f t="shared" si="25"/>
        <v>6.2737499999999997</v>
      </c>
      <c r="N81" s="8">
        <v>3.125</v>
      </c>
      <c r="O81" s="8">
        <f t="shared" si="26"/>
        <v>48.75</v>
      </c>
      <c r="P81" s="8">
        <v>88.5</v>
      </c>
      <c r="Q81" s="8">
        <v>4.4249999999999998</v>
      </c>
      <c r="R81" s="8"/>
      <c r="S81" s="8">
        <v>0.9</v>
      </c>
      <c r="T81" s="8"/>
      <c r="U81" s="8"/>
      <c r="V81" s="8">
        <f t="shared" si="27"/>
        <v>5.3250000000000002</v>
      </c>
      <c r="W81" s="8" t="s">
        <v>366</v>
      </c>
      <c r="X81" s="8">
        <v>0.1</v>
      </c>
      <c r="Y81" s="8"/>
      <c r="Z81" s="8"/>
      <c r="AA81" s="8"/>
      <c r="AB81" s="8"/>
      <c r="AC81" s="8">
        <f t="shared" si="28"/>
        <v>0.1</v>
      </c>
      <c r="AD81" s="8">
        <v>17</v>
      </c>
      <c r="AE81" s="8">
        <f t="shared" si="34"/>
        <v>1.7</v>
      </c>
      <c r="AF81" s="8"/>
      <c r="AG81" s="8">
        <f t="shared" si="35"/>
        <v>1.7</v>
      </c>
      <c r="AH81" s="8">
        <v>2</v>
      </c>
      <c r="AI81" s="8"/>
      <c r="AJ81" s="8"/>
      <c r="AK81" s="8" t="s">
        <v>490</v>
      </c>
      <c r="AL81" s="33">
        <v>0.7</v>
      </c>
      <c r="AM81" s="8">
        <f t="shared" si="36"/>
        <v>4.4000000000000004</v>
      </c>
      <c r="AN81" s="8"/>
      <c r="AO81" s="8"/>
      <c r="AP81" s="8"/>
      <c r="AQ81" s="8"/>
      <c r="AR81" s="8"/>
      <c r="AS81" s="8"/>
      <c r="AT81" s="8">
        <f t="shared" si="29"/>
        <v>0</v>
      </c>
      <c r="AU81" s="8"/>
      <c r="AV81" s="8"/>
      <c r="AW81" s="8">
        <v>0</v>
      </c>
      <c r="AX81" s="8" t="s">
        <v>677</v>
      </c>
      <c r="AY81" s="8" t="s">
        <v>678</v>
      </c>
      <c r="AZ81" s="8" t="s">
        <v>447</v>
      </c>
      <c r="BA81" s="8"/>
      <c r="BB81" s="8">
        <v>2.8</v>
      </c>
      <c r="BC81" s="8">
        <f t="shared" ref="BC81:BC104" si="37">AT81+AW81+BB81</f>
        <v>2.8</v>
      </c>
      <c r="BD81" s="8">
        <f t="shared" si="30"/>
        <v>67.648750000000007</v>
      </c>
      <c r="BE81" s="8">
        <f t="shared" si="31"/>
        <v>27</v>
      </c>
      <c r="BF81" s="8">
        <f t="shared" si="32"/>
        <v>6</v>
      </c>
      <c r="BG81" s="8"/>
      <c r="BH81" s="8"/>
    </row>
    <row r="82" spans="1:60" x14ac:dyDescent="0.25">
      <c r="A82" s="8" t="s">
        <v>674</v>
      </c>
      <c r="B82" s="8" t="s">
        <v>679</v>
      </c>
      <c r="C82" s="8" t="s">
        <v>680</v>
      </c>
      <c r="D82" s="8">
        <v>5.4639945652173898</v>
      </c>
      <c r="E82" s="8" t="s">
        <v>72</v>
      </c>
      <c r="F82" s="8">
        <v>0.5</v>
      </c>
      <c r="G82" s="8"/>
      <c r="H82" s="8"/>
      <c r="I82" s="8">
        <f t="shared" si="24"/>
        <v>0.5</v>
      </c>
      <c r="J82" s="8"/>
      <c r="K82" s="8"/>
      <c r="L82" s="4">
        <f t="shared" si="33"/>
        <v>0.5</v>
      </c>
      <c r="M82" s="8">
        <f t="shared" si="25"/>
        <v>5.9639945652173898</v>
      </c>
      <c r="N82" s="8">
        <v>3.1070000000000002</v>
      </c>
      <c r="O82" s="8">
        <f t="shared" si="26"/>
        <v>48.641999999999996</v>
      </c>
      <c r="P82" s="8">
        <v>86</v>
      </c>
      <c r="Q82" s="8">
        <v>4.3</v>
      </c>
      <c r="R82" s="8"/>
      <c r="S82" s="8">
        <v>0.69</v>
      </c>
      <c r="T82" s="8"/>
      <c r="U82" s="8"/>
      <c r="V82" s="8">
        <f t="shared" si="27"/>
        <v>4.99</v>
      </c>
      <c r="W82" s="8" t="s">
        <v>681</v>
      </c>
      <c r="X82" s="8">
        <v>0.5</v>
      </c>
      <c r="Y82" s="8"/>
      <c r="Z82" s="8"/>
      <c r="AA82" s="8"/>
      <c r="AB82" s="8"/>
      <c r="AC82" s="8">
        <f t="shared" si="28"/>
        <v>0.5</v>
      </c>
      <c r="AD82" s="8">
        <v>19</v>
      </c>
      <c r="AE82" s="8">
        <f t="shared" si="34"/>
        <v>1.9</v>
      </c>
      <c r="AF82" s="8"/>
      <c r="AG82" s="8">
        <f t="shared" si="35"/>
        <v>1.9</v>
      </c>
      <c r="AH82" s="8">
        <v>2</v>
      </c>
      <c r="AI82" s="8"/>
      <c r="AJ82" s="8"/>
      <c r="AK82" s="8" t="s">
        <v>77</v>
      </c>
      <c r="AL82" s="8">
        <v>0.5</v>
      </c>
      <c r="AM82" s="8">
        <f t="shared" si="36"/>
        <v>4.4000000000000004</v>
      </c>
      <c r="AN82" s="8" t="s">
        <v>121</v>
      </c>
      <c r="AO82" s="8">
        <v>0.6</v>
      </c>
      <c r="AP82" s="8"/>
      <c r="AQ82" s="8"/>
      <c r="AR82" s="8"/>
      <c r="AS82" s="8"/>
      <c r="AT82" s="8">
        <f t="shared" si="29"/>
        <v>0.6</v>
      </c>
      <c r="AU82" s="8" t="s">
        <v>131</v>
      </c>
      <c r="AV82" s="8"/>
      <c r="AW82" s="8">
        <v>0.15</v>
      </c>
      <c r="AX82" s="8" t="s">
        <v>682</v>
      </c>
      <c r="AY82" s="8" t="s">
        <v>683</v>
      </c>
      <c r="AZ82" s="8"/>
      <c r="BA82" s="8"/>
      <c r="BB82" s="8">
        <v>1.5</v>
      </c>
      <c r="BC82" s="8">
        <f t="shared" si="37"/>
        <v>2.25</v>
      </c>
      <c r="BD82" s="8">
        <f t="shared" si="30"/>
        <v>66.745994565217387</v>
      </c>
      <c r="BE82" s="8">
        <f t="shared" si="31"/>
        <v>29</v>
      </c>
      <c r="BF82" s="8">
        <f t="shared" si="32"/>
        <v>10</v>
      </c>
      <c r="BG82" s="8"/>
      <c r="BH82" s="8"/>
    </row>
    <row r="83" spans="1:60" x14ac:dyDescent="0.25">
      <c r="A83" s="8" t="s">
        <v>674</v>
      </c>
      <c r="B83" s="8" t="s">
        <v>684</v>
      </c>
      <c r="C83" s="8" t="s">
        <v>685</v>
      </c>
      <c r="D83" s="8">
        <v>5.63461956521739</v>
      </c>
      <c r="E83" s="8" t="s">
        <v>72</v>
      </c>
      <c r="F83" s="8">
        <v>0.5</v>
      </c>
      <c r="G83" s="8"/>
      <c r="H83" s="8"/>
      <c r="I83" s="8">
        <f t="shared" si="24"/>
        <v>0.5</v>
      </c>
      <c r="J83" s="8"/>
      <c r="K83" s="8"/>
      <c r="L83" s="4">
        <f t="shared" si="33"/>
        <v>0.5</v>
      </c>
      <c r="M83" s="8">
        <f t="shared" si="25"/>
        <v>6.13461956521739</v>
      </c>
      <c r="N83" s="8">
        <v>3.5190000000000001</v>
      </c>
      <c r="O83" s="8">
        <f t="shared" si="26"/>
        <v>51.113999999999997</v>
      </c>
      <c r="P83" s="8">
        <v>78.5</v>
      </c>
      <c r="Q83" s="8">
        <v>3.9249999999999998</v>
      </c>
      <c r="R83" s="8"/>
      <c r="S83" s="8">
        <v>0.55500000000000005</v>
      </c>
      <c r="T83" s="8"/>
      <c r="U83" s="8"/>
      <c r="V83" s="8">
        <f t="shared" si="27"/>
        <v>4.4799999999999995</v>
      </c>
      <c r="W83" s="8" t="s">
        <v>366</v>
      </c>
      <c r="X83" s="8">
        <v>0.1</v>
      </c>
      <c r="Y83" s="8"/>
      <c r="Z83" s="8"/>
      <c r="AA83" s="8"/>
      <c r="AB83" s="8"/>
      <c r="AC83" s="8">
        <f t="shared" si="28"/>
        <v>0.1</v>
      </c>
      <c r="AD83" s="8">
        <v>19</v>
      </c>
      <c r="AE83" s="8">
        <f t="shared" si="34"/>
        <v>1.9</v>
      </c>
      <c r="AF83" s="8"/>
      <c r="AG83" s="8">
        <f t="shared" si="35"/>
        <v>1.9</v>
      </c>
      <c r="AH83" s="8">
        <v>0.44</v>
      </c>
      <c r="AI83" s="8"/>
      <c r="AJ83" s="8"/>
      <c r="AK83" s="8" t="s">
        <v>354</v>
      </c>
      <c r="AL83" s="8">
        <v>0.4</v>
      </c>
      <c r="AM83" s="8">
        <f t="shared" si="36"/>
        <v>2.7399999999999998</v>
      </c>
      <c r="AN83" s="8" t="s">
        <v>121</v>
      </c>
      <c r="AO83" s="8">
        <v>0.6</v>
      </c>
      <c r="AP83" s="8"/>
      <c r="AQ83" s="8"/>
      <c r="AR83" s="8"/>
      <c r="AS83" s="8"/>
      <c r="AT83" s="8">
        <f t="shared" si="29"/>
        <v>0.6</v>
      </c>
      <c r="AU83" s="8"/>
      <c r="AV83" s="8"/>
      <c r="AW83" s="8">
        <v>0</v>
      </c>
      <c r="AX83" s="8"/>
      <c r="AY83" s="8"/>
      <c r="AZ83" s="8" t="s">
        <v>172</v>
      </c>
      <c r="BA83" s="8"/>
      <c r="BB83" s="8">
        <v>0.2</v>
      </c>
      <c r="BC83" s="8">
        <f t="shared" si="37"/>
        <v>0.8</v>
      </c>
      <c r="BD83" s="8">
        <f t="shared" si="30"/>
        <v>65.368619565217386</v>
      </c>
      <c r="BE83" s="8">
        <f t="shared" si="31"/>
        <v>7</v>
      </c>
      <c r="BF83" s="8">
        <f t="shared" si="32"/>
        <v>17</v>
      </c>
      <c r="BG83" s="8"/>
      <c r="BH83" s="8"/>
    </row>
    <row r="84" spans="1:60" x14ac:dyDescent="0.25">
      <c r="A84" s="8" t="s">
        <v>674</v>
      </c>
      <c r="B84" s="8" t="s">
        <v>686</v>
      </c>
      <c r="C84" s="8" t="s">
        <v>687</v>
      </c>
      <c r="D84" s="8">
        <v>5.6297282608695696</v>
      </c>
      <c r="E84" s="8" t="s">
        <v>72</v>
      </c>
      <c r="F84" s="8">
        <v>0.5</v>
      </c>
      <c r="G84" s="8"/>
      <c r="H84" s="8"/>
      <c r="I84" s="8">
        <f t="shared" si="24"/>
        <v>0.5</v>
      </c>
      <c r="J84" s="8"/>
      <c r="K84" s="8"/>
      <c r="L84" s="4">
        <f t="shared" si="33"/>
        <v>0.5</v>
      </c>
      <c r="M84" s="8">
        <f t="shared" si="25"/>
        <v>6.1297282608695696</v>
      </c>
      <c r="N84" s="8">
        <v>3.1019999999999999</v>
      </c>
      <c r="O84" s="8">
        <f t="shared" si="26"/>
        <v>48.611999999999995</v>
      </c>
      <c r="P84" s="8">
        <v>68</v>
      </c>
      <c r="Q84" s="8">
        <v>3.4</v>
      </c>
      <c r="R84" s="8"/>
      <c r="S84" s="8">
        <v>0.9</v>
      </c>
      <c r="T84" s="8"/>
      <c r="U84" s="8"/>
      <c r="V84" s="8">
        <f t="shared" si="27"/>
        <v>4.3</v>
      </c>
      <c r="W84" s="8" t="s">
        <v>366</v>
      </c>
      <c r="X84" s="8">
        <v>0.1</v>
      </c>
      <c r="Y84" s="8"/>
      <c r="Z84" s="8"/>
      <c r="AA84" s="8"/>
      <c r="AB84" s="8"/>
      <c r="AC84" s="8">
        <f t="shared" si="28"/>
        <v>0.1</v>
      </c>
      <c r="AD84" s="8">
        <v>17</v>
      </c>
      <c r="AE84" s="8">
        <f t="shared" si="34"/>
        <v>1.7</v>
      </c>
      <c r="AF84" s="8"/>
      <c r="AG84" s="8">
        <f t="shared" si="35"/>
        <v>1.7</v>
      </c>
      <c r="AH84" s="8">
        <v>1.1599999999999999</v>
      </c>
      <c r="AI84" s="8"/>
      <c r="AJ84" s="8"/>
      <c r="AK84" s="8" t="s">
        <v>354</v>
      </c>
      <c r="AL84" s="8">
        <v>0.4</v>
      </c>
      <c r="AM84" s="8">
        <f t="shared" si="36"/>
        <v>3.26</v>
      </c>
      <c r="AN84" s="8"/>
      <c r="AO84" s="8"/>
      <c r="AP84" s="8"/>
      <c r="AQ84" s="8"/>
      <c r="AR84" s="8"/>
      <c r="AS84" s="8"/>
      <c r="AT84" s="8">
        <f t="shared" si="29"/>
        <v>0</v>
      </c>
      <c r="AU84" s="8"/>
      <c r="AV84" s="8"/>
      <c r="AW84" s="8">
        <v>0</v>
      </c>
      <c r="AX84" s="8" t="s">
        <v>688</v>
      </c>
      <c r="AY84" s="8" t="s">
        <v>688</v>
      </c>
      <c r="AZ84" s="8" t="s">
        <v>264</v>
      </c>
      <c r="BA84" s="8"/>
      <c r="BB84" s="8">
        <v>1.2</v>
      </c>
      <c r="BC84" s="8">
        <f t="shared" si="37"/>
        <v>1.2</v>
      </c>
      <c r="BD84" s="8">
        <f t="shared" si="30"/>
        <v>63.601728260869564</v>
      </c>
      <c r="BE84" s="8">
        <f t="shared" si="31"/>
        <v>30</v>
      </c>
      <c r="BF84" s="8">
        <f t="shared" si="32"/>
        <v>23</v>
      </c>
      <c r="BG84" s="8"/>
      <c r="BH84" s="8"/>
    </row>
    <row r="85" spans="1:60" x14ac:dyDescent="0.25">
      <c r="A85" s="8" t="s">
        <v>674</v>
      </c>
      <c r="B85" s="8" t="s">
        <v>689</v>
      </c>
      <c r="C85" s="8" t="s">
        <v>690</v>
      </c>
      <c r="D85" s="8">
        <v>5.6562228260869603</v>
      </c>
      <c r="E85" s="8" t="s">
        <v>72</v>
      </c>
      <c r="F85" s="8">
        <v>0.5</v>
      </c>
      <c r="G85" s="8"/>
      <c r="H85" s="8"/>
      <c r="I85" s="8">
        <f t="shared" si="24"/>
        <v>0.5</v>
      </c>
      <c r="J85" s="8"/>
      <c r="K85" s="8"/>
      <c r="L85" s="4">
        <f t="shared" si="33"/>
        <v>0.5</v>
      </c>
      <c r="M85" s="8">
        <f t="shared" si="25"/>
        <v>6.1562228260869603</v>
      </c>
      <c r="N85" s="8">
        <v>3.2410000000000001</v>
      </c>
      <c r="O85" s="8">
        <f t="shared" si="26"/>
        <v>49.445999999999998</v>
      </c>
      <c r="P85" s="8">
        <v>79.5</v>
      </c>
      <c r="Q85" s="8">
        <v>3.9750000000000001</v>
      </c>
      <c r="R85" s="8"/>
      <c r="S85" s="8">
        <v>0.81</v>
      </c>
      <c r="T85" s="8"/>
      <c r="U85" s="8"/>
      <c r="V85" s="8">
        <f t="shared" si="27"/>
        <v>4.7850000000000001</v>
      </c>
      <c r="W85" s="8" t="s">
        <v>366</v>
      </c>
      <c r="X85" s="8">
        <v>0.1</v>
      </c>
      <c r="Y85" s="8"/>
      <c r="Z85" s="8"/>
      <c r="AA85" s="8"/>
      <c r="AB85" s="8"/>
      <c r="AC85" s="8">
        <f t="shared" si="28"/>
        <v>0.1</v>
      </c>
      <c r="AD85" s="8">
        <v>18</v>
      </c>
      <c r="AE85" s="8">
        <f t="shared" si="34"/>
        <v>1.8</v>
      </c>
      <c r="AF85" s="8"/>
      <c r="AG85" s="8">
        <f t="shared" si="35"/>
        <v>1.8</v>
      </c>
      <c r="AH85" s="8">
        <v>0.06</v>
      </c>
      <c r="AI85" s="8"/>
      <c r="AJ85" s="8"/>
      <c r="AK85" s="8"/>
      <c r="AL85" s="8"/>
      <c r="AM85" s="8">
        <f t="shared" si="36"/>
        <v>1.86</v>
      </c>
      <c r="AN85" s="8"/>
      <c r="AO85" s="8"/>
      <c r="AP85" s="8"/>
      <c r="AQ85" s="8"/>
      <c r="AR85" s="8"/>
      <c r="AS85" s="8"/>
      <c r="AT85" s="8">
        <f t="shared" si="29"/>
        <v>0</v>
      </c>
      <c r="AU85" s="8"/>
      <c r="AV85" s="8"/>
      <c r="AW85" s="8">
        <v>0</v>
      </c>
      <c r="AX85" s="8"/>
      <c r="AY85" s="8"/>
      <c r="AZ85" s="8"/>
      <c r="BA85" s="8"/>
      <c r="BB85" s="8">
        <v>0</v>
      </c>
      <c r="BC85" s="8">
        <f t="shared" si="37"/>
        <v>0</v>
      </c>
      <c r="BD85" s="8">
        <f t="shared" si="30"/>
        <v>62.347222826086956</v>
      </c>
      <c r="BE85" s="8">
        <f t="shared" si="31"/>
        <v>19</v>
      </c>
      <c r="BF85" s="8">
        <f t="shared" si="32"/>
        <v>32</v>
      </c>
      <c r="BG85" s="8"/>
      <c r="BH85" s="8"/>
    </row>
    <row r="86" spans="1:60" x14ac:dyDescent="0.25">
      <c r="A86" s="8" t="s">
        <v>674</v>
      </c>
      <c r="B86" s="8" t="s">
        <v>691</v>
      </c>
      <c r="C86" s="8" t="s">
        <v>692</v>
      </c>
      <c r="D86" s="8">
        <v>5.7185869565217402</v>
      </c>
      <c r="E86" s="8" t="s">
        <v>72</v>
      </c>
      <c r="F86" s="8">
        <v>0.5</v>
      </c>
      <c r="G86" s="8"/>
      <c r="H86" s="8"/>
      <c r="I86" s="8">
        <f t="shared" si="24"/>
        <v>0.5</v>
      </c>
      <c r="J86" s="8"/>
      <c r="K86" s="8"/>
      <c r="L86" s="4">
        <f t="shared" si="33"/>
        <v>0.5</v>
      </c>
      <c r="M86" s="8">
        <f t="shared" si="25"/>
        <v>6.2185869565217402</v>
      </c>
      <c r="N86" s="8">
        <v>1.921</v>
      </c>
      <c r="O86" s="8">
        <f t="shared" si="26"/>
        <v>41.526000000000003</v>
      </c>
      <c r="P86" s="8">
        <v>89</v>
      </c>
      <c r="Q86" s="8">
        <v>4.45</v>
      </c>
      <c r="R86" s="8"/>
      <c r="S86" s="8">
        <v>0.9</v>
      </c>
      <c r="T86" s="8"/>
      <c r="U86" s="8"/>
      <c r="V86" s="8">
        <f t="shared" si="27"/>
        <v>5.3500000000000005</v>
      </c>
      <c r="W86" s="8" t="s">
        <v>366</v>
      </c>
      <c r="X86" s="8">
        <v>0.1</v>
      </c>
      <c r="Y86" s="8"/>
      <c r="Z86" s="8"/>
      <c r="AA86" s="8"/>
      <c r="AB86" s="8"/>
      <c r="AC86" s="8">
        <f t="shared" si="28"/>
        <v>0.1</v>
      </c>
      <c r="AD86" s="8">
        <v>20</v>
      </c>
      <c r="AE86" s="8">
        <f t="shared" si="34"/>
        <v>2</v>
      </c>
      <c r="AF86" s="8"/>
      <c r="AG86" s="8">
        <f t="shared" si="35"/>
        <v>2</v>
      </c>
      <c r="AH86" s="8">
        <v>2</v>
      </c>
      <c r="AI86" s="8" t="str">
        <f>VLOOKUP(B86,[1]Sheet1!$A$1:$E$28,4,0)</f>
        <v>星级志愿者+0.5</v>
      </c>
      <c r="AJ86" s="8">
        <v>0.5</v>
      </c>
      <c r="AK86" s="8" t="s">
        <v>354</v>
      </c>
      <c r="AL86" s="8">
        <v>0.4</v>
      </c>
      <c r="AM86" s="8">
        <f t="shared" si="36"/>
        <v>4.9000000000000004</v>
      </c>
      <c r="AN86" s="8"/>
      <c r="AO86" s="8"/>
      <c r="AP86" s="8"/>
      <c r="AQ86" s="8"/>
      <c r="AR86" s="8"/>
      <c r="AS86" s="8"/>
      <c r="AT86" s="8">
        <f t="shared" si="29"/>
        <v>0</v>
      </c>
      <c r="AU86" s="8"/>
      <c r="AV86" s="8" t="s">
        <v>693</v>
      </c>
      <c r="AW86" s="8">
        <v>0.25</v>
      </c>
      <c r="AX86" s="8" t="s">
        <v>694</v>
      </c>
      <c r="AY86" s="8" t="s">
        <v>695</v>
      </c>
      <c r="AZ86" s="8" t="s">
        <v>124</v>
      </c>
      <c r="BA86" s="8"/>
      <c r="BB86" s="8">
        <v>2.5</v>
      </c>
      <c r="BC86" s="8">
        <f t="shared" si="37"/>
        <v>2.75</v>
      </c>
      <c r="BD86" s="8">
        <f t="shared" si="30"/>
        <v>60.844586956521745</v>
      </c>
      <c r="BE86" s="8">
        <f t="shared" si="31"/>
        <v>76</v>
      </c>
      <c r="BF86" s="8">
        <f t="shared" si="32"/>
        <v>46</v>
      </c>
      <c r="BG86" s="8"/>
      <c r="BH86" s="8"/>
    </row>
    <row r="87" spans="1:60" x14ac:dyDescent="0.25">
      <c r="A87" s="8" t="s">
        <v>674</v>
      </c>
      <c r="B87" s="8" t="s">
        <v>696</v>
      </c>
      <c r="C87" s="8" t="s">
        <v>697</v>
      </c>
      <c r="D87" s="8">
        <v>5.6411413043478298</v>
      </c>
      <c r="E87" s="8" t="s">
        <v>72</v>
      </c>
      <c r="F87" s="8">
        <v>0.5</v>
      </c>
      <c r="G87" s="8"/>
      <c r="H87" s="8"/>
      <c r="I87" s="8">
        <f t="shared" si="24"/>
        <v>0.5</v>
      </c>
      <c r="J87" s="8"/>
      <c r="K87" s="8"/>
      <c r="L87" s="4">
        <f t="shared" si="33"/>
        <v>0.5</v>
      </c>
      <c r="M87" s="8">
        <f t="shared" si="25"/>
        <v>6.1411413043478298</v>
      </c>
      <c r="N87" s="8">
        <v>2.6709999999999998</v>
      </c>
      <c r="O87" s="8">
        <f t="shared" si="26"/>
        <v>46.025999999999996</v>
      </c>
      <c r="P87" s="8">
        <v>78.5</v>
      </c>
      <c r="Q87" s="8">
        <v>3.9249999999999998</v>
      </c>
      <c r="R87" s="8"/>
      <c r="S87" s="8">
        <v>0.75</v>
      </c>
      <c r="T87" s="8"/>
      <c r="U87" s="8"/>
      <c r="V87" s="8">
        <f t="shared" si="27"/>
        <v>4.6749999999999998</v>
      </c>
      <c r="W87" s="8" t="s">
        <v>366</v>
      </c>
      <c r="X87" s="8">
        <v>0.1</v>
      </c>
      <c r="Y87" s="8"/>
      <c r="Z87" s="8"/>
      <c r="AA87" s="8"/>
      <c r="AB87" s="8"/>
      <c r="AC87" s="8">
        <f t="shared" si="28"/>
        <v>0.1</v>
      </c>
      <c r="AD87" s="8">
        <v>15</v>
      </c>
      <c r="AE87" s="8">
        <f t="shared" si="34"/>
        <v>1.5</v>
      </c>
      <c r="AF87" s="8"/>
      <c r="AG87" s="8">
        <f t="shared" si="35"/>
        <v>1.5</v>
      </c>
      <c r="AH87" s="8">
        <v>0.84</v>
      </c>
      <c r="AI87" s="8"/>
      <c r="AJ87" s="8"/>
      <c r="AK87" s="8" t="s">
        <v>77</v>
      </c>
      <c r="AL87" s="8">
        <v>0.5</v>
      </c>
      <c r="AM87" s="8">
        <f t="shared" si="36"/>
        <v>2.84</v>
      </c>
      <c r="AN87" s="8"/>
      <c r="AO87" s="8"/>
      <c r="AP87" s="8"/>
      <c r="AQ87" s="8"/>
      <c r="AR87" s="8"/>
      <c r="AS87" s="8"/>
      <c r="AT87" s="8">
        <f t="shared" si="29"/>
        <v>0</v>
      </c>
      <c r="AU87" s="8"/>
      <c r="AV87" s="8"/>
      <c r="AW87" s="8">
        <v>0</v>
      </c>
      <c r="AX87" s="8" t="s">
        <v>698</v>
      </c>
      <c r="AY87" s="8" t="s">
        <v>699</v>
      </c>
      <c r="AZ87" s="8"/>
      <c r="BA87" s="8"/>
      <c r="BB87" s="8">
        <v>1.6</v>
      </c>
      <c r="BC87" s="8">
        <f t="shared" si="37"/>
        <v>1.6</v>
      </c>
      <c r="BD87" s="8">
        <f t="shared" si="30"/>
        <v>61.382141304347819</v>
      </c>
      <c r="BE87" s="8">
        <f t="shared" si="31"/>
        <v>53</v>
      </c>
      <c r="BF87" s="8">
        <f t="shared" si="32"/>
        <v>42</v>
      </c>
      <c r="BG87" s="8"/>
      <c r="BH87" s="8"/>
    </row>
    <row r="88" spans="1:60" x14ac:dyDescent="0.25">
      <c r="A88" s="8" t="s">
        <v>674</v>
      </c>
      <c r="B88" s="8" t="s">
        <v>700</v>
      </c>
      <c r="C88" s="8" t="s">
        <v>701</v>
      </c>
      <c r="D88" s="8">
        <v>5.7128804347826101</v>
      </c>
      <c r="E88" s="8" t="s">
        <v>72</v>
      </c>
      <c r="F88" s="8">
        <v>0.5</v>
      </c>
      <c r="G88" s="8"/>
      <c r="H88" s="8"/>
      <c r="I88" s="8">
        <f t="shared" si="24"/>
        <v>0.5</v>
      </c>
      <c r="J88" s="8"/>
      <c r="K88" s="8"/>
      <c r="L88" s="4">
        <f t="shared" si="33"/>
        <v>0.5</v>
      </c>
      <c r="M88" s="8">
        <f t="shared" si="25"/>
        <v>6.2128804347826101</v>
      </c>
      <c r="N88" s="8">
        <v>2.7280000000000002</v>
      </c>
      <c r="O88" s="8">
        <f t="shared" si="26"/>
        <v>46.368000000000002</v>
      </c>
      <c r="P88" s="8">
        <v>82.5</v>
      </c>
      <c r="Q88" s="8">
        <v>4.125</v>
      </c>
      <c r="R88" s="8"/>
      <c r="S88" s="8">
        <v>0.33</v>
      </c>
      <c r="T88" s="8"/>
      <c r="U88" s="8"/>
      <c r="V88" s="8">
        <f t="shared" si="27"/>
        <v>4.4550000000000001</v>
      </c>
      <c r="W88" s="8" t="s">
        <v>366</v>
      </c>
      <c r="X88" s="8">
        <v>0.1</v>
      </c>
      <c r="Y88" s="8"/>
      <c r="Z88" s="8"/>
      <c r="AA88" s="8"/>
      <c r="AB88" s="8"/>
      <c r="AC88" s="8">
        <f t="shared" si="28"/>
        <v>0.1</v>
      </c>
      <c r="AD88" s="8">
        <v>18</v>
      </c>
      <c r="AE88" s="8">
        <f t="shared" si="34"/>
        <v>1.8</v>
      </c>
      <c r="AF88" s="8"/>
      <c r="AG88" s="8">
        <f t="shared" si="35"/>
        <v>1.8</v>
      </c>
      <c r="AH88" s="8">
        <v>0</v>
      </c>
      <c r="AI88" s="8"/>
      <c r="AJ88" s="8"/>
      <c r="AK88" s="8"/>
      <c r="AL88" s="8"/>
      <c r="AM88" s="8">
        <f t="shared" si="36"/>
        <v>1.8</v>
      </c>
      <c r="AN88" s="8"/>
      <c r="AO88" s="8"/>
      <c r="AP88" s="8"/>
      <c r="AQ88" s="8"/>
      <c r="AR88" s="8"/>
      <c r="AS88" s="8"/>
      <c r="AT88" s="8">
        <f t="shared" si="29"/>
        <v>0</v>
      </c>
      <c r="AU88" s="8"/>
      <c r="AV88" s="8"/>
      <c r="AW88" s="8">
        <v>0</v>
      </c>
      <c r="AX88" s="8" t="s">
        <v>561</v>
      </c>
      <c r="AY88" s="8" t="s">
        <v>561</v>
      </c>
      <c r="AZ88" s="8"/>
      <c r="BA88" s="8"/>
      <c r="BB88" s="8">
        <v>1</v>
      </c>
      <c r="BC88" s="8">
        <f t="shared" si="37"/>
        <v>1</v>
      </c>
      <c r="BD88" s="8">
        <f t="shared" si="30"/>
        <v>59.935880434782611</v>
      </c>
      <c r="BE88" s="8">
        <f t="shared" si="31"/>
        <v>48</v>
      </c>
      <c r="BF88" s="8">
        <f t="shared" si="32"/>
        <v>50</v>
      </c>
      <c r="BG88" s="8"/>
      <c r="BH88" s="8"/>
    </row>
    <row r="89" spans="1:60" x14ac:dyDescent="0.25">
      <c r="A89" s="8" t="s">
        <v>674</v>
      </c>
      <c r="B89" s="8" t="s">
        <v>702</v>
      </c>
      <c r="C89" s="8" t="s">
        <v>703</v>
      </c>
      <c r="D89" s="8">
        <v>5.3771739130434701</v>
      </c>
      <c r="E89" s="8" t="s">
        <v>72</v>
      </c>
      <c r="F89" s="8">
        <v>0.5</v>
      </c>
      <c r="G89" s="8"/>
      <c r="H89" s="8"/>
      <c r="I89" s="8">
        <f t="shared" si="24"/>
        <v>0.5</v>
      </c>
      <c r="J89" s="8"/>
      <c r="K89" s="8"/>
      <c r="L89" s="4">
        <f t="shared" si="33"/>
        <v>0.5</v>
      </c>
      <c r="M89" s="8">
        <f t="shared" si="25"/>
        <v>5.8771739130434701</v>
      </c>
      <c r="N89" s="8">
        <v>2.5179999999999998</v>
      </c>
      <c r="O89" s="8">
        <f t="shared" si="26"/>
        <v>45.108000000000004</v>
      </c>
      <c r="P89" s="8">
        <v>64</v>
      </c>
      <c r="Q89" s="8">
        <v>3.2</v>
      </c>
      <c r="R89" s="8"/>
      <c r="S89" s="8">
        <v>0.9</v>
      </c>
      <c r="T89" s="8"/>
      <c r="U89" s="8"/>
      <c r="V89" s="8">
        <f t="shared" si="27"/>
        <v>4.1000000000000005</v>
      </c>
      <c r="W89" s="8" t="s">
        <v>366</v>
      </c>
      <c r="X89" s="8">
        <v>0.1</v>
      </c>
      <c r="Y89" s="8"/>
      <c r="Z89" s="8"/>
      <c r="AA89" s="8"/>
      <c r="AB89" s="8"/>
      <c r="AC89" s="8">
        <f t="shared" si="28"/>
        <v>0.1</v>
      </c>
      <c r="AD89" s="8">
        <v>20</v>
      </c>
      <c r="AE89" s="8">
        <f t="shared" si="34"/>
        <v>2</v>
      </c>
      <c r="AF89" s="8"/>
      <c r="AG89" s="8">
        <f t="shared" si="35"/>
        <v>2</v>
      </c>
      <c r="AH89" s="8">
        <v>1.22</v>
      </c>
      <c r="AI89" s="8"/>
      <c r="AJ89" s="8"/>
      <c r="AK89" s="8"/>
      <c r="AL89" s="8"/>
      <c r="AM89" s="8">
        <f t="shared" si="36"/>
        <v>3.2199999999999998</v>
      </c>
      <c r="AN89" s="8"/>
      <c r="AO89" s="8"/>
      <c r="AP89" s="8"/>
      <c r="AQ89" s="8"/>
      <c r="AR89" s="8"/>
      <c r="AS89" s="8"/>
      <c r="AT89" s="8">
        <f t="shared" si="29"/>
        <v>0</v>
      </c>
      <c r="AU89" s="8"/>
      <c r="AV89" s="8"/>
      <c r="AW89" s="8">
        <v>0</v>
      </c>
      <c r="AX89" s="8" t="s">
        <v>704</v>
      </c>
      <c r="AY89" s="8" t="s">
        <v>607</v>
      </c>
      <c r="AZ89" s="8"/>
      <c r="BA89" s="8"/>
      <c r="BB89" s="8">
        <v>1.25</v>
      </c>
      <c r="BC89" s="8">
        <f t="shared" si="37"/>
        <v>1.25</v>
      </c>
      <c r="BD89" s="8">
        <f t="shared" si="30"/>
        <v>59.655173913043477</v>
      </c>
      <c r="BE89" s="8">
        <f t="shared" si="31"/>
        <v>57</v>
      </c>
      <c r="BF89" s="8">
        <f t="shared" si="32"/>
        <v>53</v>
      </c>
      <c r="BG89" s="8"/>
      <c r="BH89" s="8"/>
    </row>
    <row r="90" spans="1:60" x14ac:dyDescent="0.25">
      <c r="A90" s="8" t="s">
        <v>674</v>
      </c>
      <c r="B90" s="8" t="s">
        <v>705</v>
      </c>
      <c r="C90" s="8" t="s">
        <v>706</v>
      </c>
      <c r="D90" s="8">
        <v>5.7467527173913</v>
      </c>
      <c r="E90" s="8" t="s">
        <v>72</v>
      </c>
      <c r="F90" s="8">
        <v>0.5</v>
      </c>
      <c r="G90" s="8"/>
      <c r="H90" s="8"/>
      <c r="I90" s="8">
        <f t="shared" si="24"/>
        <v>0.5</v>
      </c>
      <c r="J90" s="8"/>
      <c r="K90" s="8"/>
      <c r="L90" s="4">
        <f t="shared" si="33"/>
        <v>0.5</v>
      </c>
      <c r="M90" s="8">
        <f t="shared" si="25"/>
        <v>6.2467527173913</v>
      </c>
      <c r="N90" s="8">
        <v>2.7690000000000001</v>
      </c>
      <c r="O90" s="8">
        <f t="shared" si="26"/>
        <v>46.613999999999997</v>
      </c>
      <c r="P90" s="8">
        <v>67.5</v>
      </c>
      <c r="Q90" s="8">
        <v>3.375</v>
      </c>
      <c r="R90" s="8"/>
      <c r="S90" s="8">
        <v>0.58499999999999996</v>
      </c>
      <c r="T90" s="8"/>
      <c r="U90" s="8"/>
      <c r="V90" s="8">
        <f t="shared" si="27"/>
        <v>3.96</v>
      </c>
      <c r="W90" s="8" t="s">
        <v>366</v>
      </c>
      <c r="X90" s="8">
        <v>0.1</v>
      </c>
      <c r="Y90" s="8"/>
      <c r="Z90" s="8"/>
      <c r="AA90" s="8"/>
      <c r="AB90" s="8"/>
      <c r="AC90" s="8">
        <f t="shared" si="28"/>
        <v>0.1</v>
      </c>
      <c r="AD90" s="8">
        <v>20</v>
      </c>
      <c r="AE90" s="8">
        <f t="shared" si="34"/>
        <v>2</v>
      </c>
      <c r="AF90" s="8"/>
      <c r="AG90" s="8">
        <f t="shared" si="35"/>
        <v>2</v>
      </c>
      <c r="AH90" s="8">
        <v>1.18</v>
      </c>
      <c r="AI90" s="8"/>
      <c r="AJ90" s="8"/>
      <c r="AK90" s="8"/>
      <c r="AL90" s="8"/>
      <c r="AM90" s="8">
        <f t="shared" si="36"/>
        <v>3.1799999999999997</v>
      </c>
      <c r="AN90" s="8"/>
      <c r="AO90" s="8"/>
      <c r="AP90" s="8"/>
      <c r="AQ90" s="8"/>
      <c r="AR90" s="8"/>
      <c r="AS90" s="8"/>
      <c r="AT90" s="8">
        <f t="shared" si="29"/>
        <v>0</v>
      </c>
      <c r="AU90" s="8"/>
      <c r="AV90" s="8"/>
      <c r="AW90" s="8">
        <v>0</v>
      </c>
      <c r="AX90" s="8"/>
      <c r="AY90" s="8" t="s">
        <v>106</v>
      </c>
      <c r="AZ90" s="8"/>
      <c r="BA90" s="8"/>
      <c r="BB90" s="8">
        <v>0.5</v>
      </c>
      <c r="BC90" s="8">
        <f t="shared" si="37"/>
        <v>0.5</v>
      </c>
      <c r="BD90" s="8">
        <f t="shared" si="30"/>
        <v>60.600752717391302</v>
      </c>
      <c r="BE90" s="8">
        <f t="shared" si="31"/>
        <v>46</v>
      </c>
      <c r="BF90" s="8">
        <f t="shared" si="32"/>
        <v>48</v>
      </c>
      <c r="BG90" s="8"/>
      <c r="BH90" s="8"/>
    </row>
    <row r="91" spans="1:60" x14ac:dyDescent="0.25">
      <c r="A91" s="8" t="s">
        <v>674</v>
      </c>
      <c r="B91" s="8" t="s">
        <v>707</v>
      </c>
      <c r="C91" s="8" t="s">
        <v>708</v>
      </c>
      <c r="D91" s="8">
        <v>5.4862500000000001</v>
      </c>
      <c r="E91" s="8" t="s">
        <v>72</v>
      </c>
      <c r="F91" s="8">
        <v>0.5</v>
      </c>
      <c r="G91" s="8"/>
      <c r="H91" s="8"/>
      <c r="I91" s="8">
        <f t="shared" si="24"/>
        <v>0.5</v>
      </c>
      <c r="J91" s="8"/>
      <c r="K91" s="8"/>
      <c r="L91" s="4">
        <f t="shared" si="33"/>
        <v>0.5</v>
      </c>
      <c r="M91" s="8">
        <f t="shared" si="25"/>
        <v>5.9862500000000001</v>
      </c>
      <c r="N91" s="8">
        <v>2.8730000000000002</v>
      </c>
      <c r="O91" s="8">
        <f t="shared" si="26"/>
        <v>47.238</v>
      </c>
      <c r="P91" s="8">
        <v>65</v>
      </c>
      <c r="Q91" s="8">
        <v>3.25</v>
      </c>
      <c r="R91" s="8"/>
      <c r="S91" s="8">
        <v>0.72</v>
      </c>
      <c r="T91" s="8"/>
      <c r="U91" s="8"/>
      <c r="V91" s="8">
        <f t="shared" si="27"/>
        <v>3.9699999999999998</v>
      </c>
      <c r="W91" s="8" t="s">
        <v>366</v>
      </c>
      <c r="X91" s="8">
        <v>0.1</v>
      </c>
      <c r="Y91" s="8"/>
      <c r="Z91" s="8"/>
      <c r="AA91" s="8"/>
      <c r="AB91" s="8"/>
      <c r="AC91" s="8">
        <f t="shared" si="28"/>
        <v>0.1</v>
      </c>
      <c r="AD91" s="8">
        <v>20</v>
      </c>
      <c r="AE91" s="8">
        <f t="shared" si="34"/>
        <v>2</v>
      </c>
      <c r="AF91" s="8"/>
      <c r="AG91" s="8">
        <f t="shared" si="35"/>
        <v>2</v>
      </c>
      <c r="AH91" s="8">
        <v>0.32</v>
      </c>
      <c r="AI91" s="8"/>
      <c r="AJ91" s="8"/>
      <c r="AK91" s="8"/>
      <c r="AL91" s="8"/>
      <c r="AM91" s="8">
        <f t="shared" si="36"/>
        <v>2.3199999999999998</v>
      </c>
      <c r="AN91" s="8"/>
      <c r="AO91" s="8"/>
      <c r="AP91" s="8"/>
      <c r="AQ91" s="8"/>
      <c r="AR91" s="8"/>
      <c r="AS91" s="8"/>
      <c r="AT91" s="8">
        <f t="shared" si="29"/>
        <v>0</v>
      </c>
      <c r="AU91" s="8"/>
      <c r="AV91" s="8"/>
      <c r="AW91" s="8">
        <v>0</v>
      </c>
      <c r="AX91" s="8"/>
      <c r="AY91" s="8"/>
      <c r="AZ91" s="8"/>
      <c r="BA91" s="8"/>
      <c r="BB91" s="8">
        <v>0</v>
      </c>
      <c r="BC91" s="8">
        <f t="shared" si="37"/>
        <v>0</v>
      </c>
      <c r="BD91" s="8">
        <f t="shared" si="30"/>
        <v>59.614249999999998</v>
      </c>
      <c r="BE91" s="8">
        <f t="shared" si="31"/>
        <v>41</v>
      </c>
      <c r="BF91" s="8">
        <f t="shared" si="32"/>
        <v>55</v>
      </c>
      <c r="BG91" s="8"/>
      <c r="BH91" s="8"/>
    </row>
    <row r="92" spans="1:60" x14ac:dyDescent="0.25">
      <c r="A92" s="8" t="s">
        <v>674</v>
      </c>
      <c r="B92" s="8" t="s">
        <v>709</v>
      </c>
      <c r="C92" s="8" t="s">
        <v>710</v>
      </c>
      <c r="D92" s="8">
        <v>5.2645108695652203</v>
      </c>
      <c r="E92" s="8" t="s">
        <v>72</v>
      </c>
      <c r="F92" s="8">
        <v>0.5</v>
      </c>
      <c r="G92" s="8"/>
      <c r="H92" s="8"/>
      <c r="I92" s="8">
        <f t="shared" si="24"/>
        <v>0.5</v>
      </c>
      <c r="J92" s="8"/>
      <c r="K92" s="8"/>
      <c r="L92" s="4">
        <f t="shared" si="33"/>
        <v>0.5</v>
      </c>
      <c r="M92" s="8">
        <f t="shared" si="25"/>
        <v>5.7645108695652203</v>
      </c>
      <c r="N92" s="8">
        <v>3.109</v>
      </c>
      <c r="O92" s="8">
        <f t="shared" si="26"/>
        <v>48.654000000000003</v>
      </c>
      <c r="P92" s="8">
        <v>64.5</v>
      </c>
      <c r="Q92" s="8">
        <v>3.2250000000000001</v>
      </c>
      <c r="R92" s="8"/>
      <c r="S92" s="8">
        <v>0.16500000000000001</v>
      </c>
      <c r="T92" s="8"/>
      <c r="U92" s="8"/>
      <c r="V92" s="8">
        <f t="shared" si="27"/>
        <v>3.39</v>
      </c>
      <c r="W92" s="8" t="s">
        <v>366</v>
      </c>
      <c r="X92" s="8">
        <v>0.1</v>
      </c>
      <c r="Y92" s="8"/>
      <c r="Z92" s="8"/>
      <c r="AA92" s="8"/>
      <c r="AB92" s="8"/>
      <c r="AC92" s="8">
        <f t="shared" si="28"/>
        <v>0.1</v>
      </c>
      <c r="AD92" s="8">
        <v>15</v>
      </c>
      <c r="AE92" s="8">
        <f t="shared" si="34"/>
        <v>1.5</v>
      </c>
      <c r="AF92" s="8"/>
      <c r="AG92" s="8">
        <f t="shared" si="35"/>
        <v>1.5</v>
      </c>
      <c r="AH92" s="8">
        <v>0</v>
      </c>
      <c r="AI92" s="8"/>
      <c r="AJ92" s="8"/>
      <c r="AK92" s="8" t="s">
        <v>77</v>
      </c>
      <c r="AL92" s="8">
        <v>0.5</v>
      </c>
      <c r="AM92" s="8">
        <f t="shared" si="36"/>
        <v>2</v>
      </c>
      <c r="AN92" s="8"/>
      <c r="AO92" s="8"/>
      <c r="AP92" s="8"/>
      <c r="AQ92" s="8"/>
      <c r="AR92" s="8"/>
      <c r="AS92" s="8"/>
      <c r="AT92" s="8">
        <f t="shared" si="29"/>
        <v>0</v>
      </c>
      <c r="AU92" s="8"/>
      <c r="AV92" s="8"/>
      <c r="AW92" s="8">
        <v>0</v>
      </c>
      <c r="AX92" s="8"/>
      <c r="AY92" s="8"/>
      <c r="AZ92" s="8"/>
      <c r="BA92" s="8"/>
      <c r="BB92" s="8">
        <v>0</v>
      </c>
      <c r="BC92" s="8">
        <f t="shared" si="37"/>
        <v>0</v>
      </c>
      <c r="BD92" s="8">
        <f t="shared" si="30"/>
        <v>59.908510869565227</v>
      </c>
      <c r="BE92" s="8">
        <f t="shared" si="31"/>
        <v>28</v>
      </c>
      <c r="BF92" s="8">
        <f t="shared" si="32"/>
        <v>51</v>
      </c>
      <c r="BG92" s="8"/>
      <c r="BH92" s="8"/>
    </row>
    <row r="93" spans="1:60" x14ac:dyDescent="0.25">
      <c r="A93" s="8" t="s">
        <v>674</v>
      </c>
      <c r="B93" s="8" t="s">
        <v>711</v>
      </c>
      <c r="C93" s="8" t="s">
        <v>712</v>
      </c>
      <c r="D93" s="8">
        <v>5.4422282608695696</v>
      </c>
      <c r="E93" s="8" t="s">
        <v>72</v>
      </c>
      <c r="F93" s="8">
        <v>0.5</v>
      </c>
      <c r="G93" s="8"/>
      <c r="H93" s="8"/>
      <c r="I93" s="8">
        <f t="shared" si="24"/>
        <v>0.5</v>
      </c>
      <c r="J93" s="8"/>
      <c r="K93" s="8"/>
      <c r="L93" s="4">
        <f t="shared" si="33"/>
        <v>0.5</v>
      </c>
      <c r="M93" s="8">
        <f t="shared" si="25"/>
        <v>5.9422282608695696</v>
      </c>
      <c r="N93" s="8">
        <v>2.5019999999999998</v>
      </c>
      <c r="O93" s="8">
        <f t="shared" si="26"/>
        <v>45.011999999999993</v>
      </c>
      <c r="P93" s="8">
        <v>75.5</v>
      </c>
      <c r="Q93" s="8">
        <v>3.7749999999999999</v>
      </c>
      <c r="R93" s="8"/>
      <c r="S93" s="8">
        <v>0.39</v>
      </c>
      <c r="T93" s="8"/>
      <c r="U93" s="8"/>
      <c r="V93" s="8">
        <f t="shared" si="27"/>
        <v>4.165</v>
      </c>
      <c r="W93" s="8" t="s">
        <v>366</v>
      </c>
      <c r="X93" s="8">
        <v>0.1</v>
      </c>
      <c r="Y93" s="8"/>
      <c r="Z93" s="8"/>
      <c r="AA93" s="8"/>
      <c r="AB93" s="8"/>
      <c r="AC93" s="8">
        <f t="shared" si="28"/>
        <v>0.1</v>
      </c>
      <c r="AD93" s="8">
        <v>15</v>
      </c>
      <c r="AE93" s="8">
        <f t="shared" si="34"/>
        <v>1.5</v>
      </c>
      <c r="AF93" s="8"/>
      <c r="AG93" s="8">
        <f t="shared" si="35"/>
        <v>1.5</v>
      </c>
      <c r="AH93" s="8">
        <v>0</v>
      </c>
      <c r="AI93" s="8"/>
      <c r="AJ93" s="8"/>
      <c r="AK93" s="8"/>
      <c r="AL93" s="8"/>
      <c r="AM93" s="8">
        <f t="shared" si="36"/>
        <v>1.5</v>
      </c>
      <c r="AN93" s="8"/>
      <c r="AO93" s="8"/>
      <c r="AP93" s="8"/>
      <c r="AQ93" s="8"/>
      <c r="AR93" s="8"/>
      <c r="AS93" s="8"/>
      <c r="AT93" s="8">
        <f t="shared" si="29"/>
        <v>0</v>
      </c>
      <c r="AU93" s="8"/>
      <c r="AV93" s="8"/>
      <c r="AW93" s="8">
        <v>0</v>
      </c>
      <c r="AX93" s="8" t="s">
        <v>713</v>
      </c>
      <c r="AY93" s="8" t="s">
        <v>714</v>
      </c>
      <c r="AZ93" s="8"/>
      <c r="BA93" s="8"/>
      <c r="BB93" s="8">
        <v>1.6</v>
      </c>
      <c r="BC93" s="8">
        <f t="shared" si="37"/>
        <v>1.6</v>
      </c>
      <c r="BD93" s="8">
        <f t="shared" si="30"/>
        <v>58.319228260869565</v>
      </c>
      <c r="BE93" s="8">
        <f t="shared" si="31"/>
        <v>58</v>
      </c>
      <c r="BF93" s="8">
        <f t="shared" si="32"/>
        <v>58</v>
      </c>
      <c r="BG93" s="8"/>
      <c r="BH93" s="8"/>
    </row>
    <row r="94" spans="1:60" x14ac:dyDescent="0.25">
      <c r="A94" s="8" t="s">
        <v>674</v>
      </c>
      <c r="B94" s="8" t="s">
        <v>715</v>
      </c>
      <c r="C94" s="8" t="s">
        <v>716</v>
      </c>
      <c r="D94" s="8">
        <v>5.7214402173912999</v>
      </c>
      <c r="E94" s="8" t="s">
        <v>72</v>
      </c>
      <c r="F94" s="8">
        <v>0.5</v>
      </c>
      <c r="G94" s="8"/>
      <c r="H94" s="8"/>
      <c r="I94" s="8">
        <f t="shared" si="24"/>
        <v>0.5</v>
      </c>
      <c r="J94" s="8"/>
      <c r="K94" s="8"/>
      <c r="L94" s="4">
        <f t="shared" si="33"/>
        <v>0.5</v>
      </c>
      <c r="M94" s="8">
        <f t="shared" si="25"/>
        <v>6.2214402173912999</v>
      </c>
      <c r="N94" s="8">
        <v>2.1589999999999998</v>
      </c>
      <c r="O94" s="8">
        <f t="shared" si="26"/>
        <v>42.954000000000001</v>
      </c>
      <c r="P94" s="8">
        <v>65</v>
      </c>
      <c r="Q94" s="8">
        <v>3.25</v>
      </c>
      <c r="R94" s="8"/>
      <c r="S94" s="8">
        <v>0.85499999999999998</v>
      </c>
      <c r="T94" s="8"/>
      <c r="U94" s="8"/>
      <c r="V94" s="8">
        <f t="shared" si="27"/>
        <v>4.1050000000000004</v>
      </c>
      <c r="W94" s="8" t="s">
        <v>366</v>
      </c>
      <c r="X94" s="8">
        <v>0.1</v>
      </c>
      <c r="Y94" s="8"/>
      <c r="Z94" s="8"/>
      <c r="AA94" s="8"/>
      <c r="AB94" s="8"/>
      <c r="AC94" s="8">
        <f t="shared" si="28"/>
        <v>0.1</v>
      </c>
      <c r="AD94" s="8">
        <v>17</v>
      </c>
      <c r="AE94" s="8">
        <f t="shared" si="34"/>
        <v>1.7</v>
      </c>
      <c r="AF94" s="8"/>
      <c r="AG94" s="8">
        <f t="shared" si="35"/>
        <v>1.7</v>
      </c>
      <c r="AH94" s="8">
        <v>0.72</v>
      </c>
      <c r="AI94" s="8"/>
      <c r="AJ94" s="8"/>
      <c r="AK94" s="8" t="s">
        <v>354</v>
      </c>
      <c r="AL94" s="8">
        <v>0.4</v>
      </c>
      <c r="AM94" s="8">
        <f t="shared" si="36"/>
        <v>2.82</v>
      </c>
      <c r="AN94" s="8"/>
      <c r="AO94" s="8"/>
      <c r="AP94" s="8"/>
      <c r="AQ94" s="8"/>
      <c r="AR94" s="8"/>
      <c r="AS94" s="8"/>
      <c r="AT94" s="8">
        <f t="shared" si="29"/>
        <v>0</v>
      </c>
      <c r="AU94" s="8"/>
      <c r="AV94" s="8"/>
      <c r="AW94" s="8">
        <v>0</v>
      </c>
      <c r="AX94" s="8" t="s">
        <v>717</v>
      </c>
      <c r="AY94" s="8" t="s">
        <v>718</v>
      </c>
      <c r="AZ94" s="8"/>
      <c r="BA94" s="8"/>
      <c r="BB94" s="8">
        <v>1.4</v>
      </c>
      <c r="BC94" s="8">
        <f t="shared" si="37"/>
        <v>1.4</v>
      </c>
      <c r="BD94" s="8">
        <f t="shared" si="30"/>
        <v>57.600440217391302</v>
      </c>
      <c r="BE94" s="8">
        <f t="shared" si="31"/>
        <v>68</v>
      </c>
      <c r="BF94" s="8">
        <f t="shared" si="32"/>
        <v>62</v>
      </c>
      <c r="BG94" s="8"/>
      <c r="BH94" s="8"/>
    </row>
    <row r="95" spans="1:60" x14ac:dyDescent="0.25">
      <c r="A95" s="8" t="s">
        <v>674</v>
      </c>
      <c r="B95" s="8" t="s">
        <v>719</v>
      </c>
      <c r="C95" s="8" t="s">
        <v>720</v>
      </c>
      <c r="D95" s="8">
        <v>5.7018750000000002</v>
      </c>
      <c r="E95" s="8" t="s">
        <v>72</v>
      </c>
      <c r="F95" s="8">
        <v>0.5</v>
      </c>
      <c r="G95" s="8"/>
      <c r="H95" s="8"/>
      <c r="I95" s="8">
        <f t="shared" si="24"/>
        <v>0.5</v>
      </c>
      <c r="J95" s="8"/>
      <c r="K95" s="8"/>
      <c r="L95" s="4">
        <f t="shared" si="33"/>
        <v>0.5</v>
      </c>
      <c r="M95" s="8">
        <f t="shared" si="25"/>
        <v>6.2018750000000002</v>
      </c>
      <c r="N95" s="8">
        <v>1.8879999999999999</v>
      </c>
      <c r="O95" s="8">
        <f t="shared" si="26"/>
        <v>41.327999999999996</v>
      </c>
      <c r="P95" s="8">
        <v>92.5</v>
      </c>
      <c r="Q95" s="8">
        <v>4.625</v>
      </c>
      <c r="R95" s="8"/>
      <c r="S95" s="8">
        <v>0.9</v>
      </c>
      <c r="T95" s="8"/>
      <c r="U95" s="8"/>
      <c r="V95" s="8">
        <f t="shared" si="27"/>
        <v>5.5250000000000004</v>
      </c>
      <c r="W95" s="8" t="s">
        <v>366</v>
      </c>
      <c r="X95" s="8">
        <v>0.1</v>
      </c>
      <c r="Y95" s="8"/>
      <c r="Z95" s="8"/>
      <c r="AA95" s="8"/>
      <c r="AB95" s="8"/>
      <c r="AC95" s="8">
        <f t="shared" si="28"/>
        <v>0.1</v>
      </c>
      <c r="AD95" s="8">
        <v>17</v>
      </c>
      <c r="AE95" s="8">
        <f t="shared" si="34"/>
        <v>1.7</v>
      </c>
      <c r="AF95" s="8"/>
      <c r="AG95" s="8">
        <f t="shared" si="35"/>
        <v>1.7</v>
      </c>
      <c r="AH95" s="8">
        <v>0.8</v>
      </c>
      <c r="AI95" s="8"/>
      <c r="AJ95" s="8"/>
      <c r="AK95" s="8"/>
      <c r="AL95" s="8"/>
      <c r="AM95" s="8">
        <f t="shared" si="36"/>
        <v>2.5</v>
      </c>
      <c r="AN95" s="8"/>
      <c r="AO95" s="8"/>
      <c r="AP95" s="8"/>
      <c r="AQ95" s="8"/>
      <c r="AR95" s="8"/>
      <c r="AS95" s="8"/>
      <c r="AT95" s="8">
        <f t="shared" si="29"/>
        <v>0</v>
      </c>
      <c r="AU95" s="8"/>
      <c r="AV95" s="8"/>
      <c r="AW95" s="8">
        <v>0</v>
      </c>
      <c r="AX95" s="8"/>
      <c r="AY95" s="8" t="s">
        <v>294</v>
      </c>
      <c r="AZ95" s="8"/>
      <c r="BA95" s="8"/>
      <c r="BB95" s="8">
        <v>0.75</v>
      </c>
      <c r="BC95" s="8">
        <f t="shared" si="37"/>
        <v>0.75</v>
      </c>
      <c r="BD95" s="8">
        <f t="shared" si="30"/>
        <v>56.404874999999997</v>
      </c>
      <c r="BE95" s="8">
        <f t="shared" si="31"/>
        <v>77</v>
      </c>
      <c r="BF95" s="8">
        <f t="shared" si="32"/>
        <v>70</v>
      </c>
      <c r="BG95" s="8"/>
      <c r="BH95" s="8"/>
    </row>
    <row r="96" spans="1:60" x14ac:dyDescent="0.25">
      <c r="A96" s="8" t="s">
        <v>674</v>
      </c>
      <c r="B96" s="8" t="s">
        <v>721</v>
      </c>
      <c r="C96" s="8" t="s">
        <v>722</v>
      </c>
      <c r="D96" s="8">
        <v>5.6745652173912999</v>
      </c>
      <c r="E96" s="8" t="s">
        <v>72</v>
      </c>
      <c r="F96" s="8">
        <v>0.5</v>
      </c>
      <c r="G96" s="8"/>
      <c r="H96" s="8"/>
      <c r="I96" s="8">
        <f t="shared" si="24"/>
        <v>0.5</v>
      </c>
      <c r="J96" s="8"/>
      <c r="K96" s="8"/>
      <c r="L96" s="4">
        <f t="shared" si="33"/>
        <v>0.5</v>
      </c>
      <c r="M96" s="8">
        <f t="shared" si="25"/>
        <v>6.1745652173912999</v>
      </c>
      <c r="N96" s="8">
        <v>1.84</v>
      </c>
      <c r="O96" s="8">
        <f t="shared" si="26"/>
        <v>41.04</v>
      </c>
      <c r="P96" s="8">
        <v>84.5</v>
      </c>
      <c r="Q96" s="8">
        <v>4.2249999999999996</v>
      </c>
      <c r="R96" s="8"/>
      <c r="S96" s="8">
        <v>0.39</v>
      </c>
      <c r="T96" s="8"/>
      <c r="U96" s="8"/>
      <c r="V96" s="8">
        <f t="shared" si="27"/>
        <v>4.6149999999999993</v>
      </c>
      <c r="W96" s="8" t="s">
        <v>366</v>
      </c>
      <c r="X96" s="8">
        <v>0.1</v>
      </c>
      <c r="Y96" s="8"/>
      <c r="Z96" s="8"/>
      <c r="AA96" s="8"/>
      <c r="AB96" s="8"/>
      <c r="AC96" s="8">
        <f t="shared" si="28"/>
        <v>0.1</v>
      </c>
      <c r="AD96" s="8">
        <v>20</v>
      </c>
      <c r="AE96" s="8">
        <f t="shared" si="34"/>
        <v>2</v>
      </c>
      <c r="AF96" s="8"/>
      <c r="AG96" s="8">
        <f t="shared" si="35"/>
        <v>2</v>
      </c>
      <c r="AH96" s="8">
        <v>1.58</v>
      </c>
      <c r="AI96" s="8"/>
      <c r="AJ96" s="8"/>
      <c r="AK96" s="8"/>
      <c r="AL96" s="8"/>
      <c r="AM96" s="8">
        <f t="shared" si="36"/>
        <v>3.58</v>
      </c>
      <c r="AN96" s="8"/>
      <c r="AO96" s="8"/>
      <c r="AP96" s="8"/>
      <c r="AQ96" s="8"/>
      <c r="AR96" s="8"/>
      <c r="AS96" s="8"/>
      <c r="AT96" s="8">
        <f t="shared" si="29"/>
        <v>0</v>
      </c>
      <c r="AU96" s="8"/>
      <c r="AV96" s="8"/>
      <c r="AW96" s="8">
        <v>0</v>
      </c>
      <c r="AX96" s="8" t="s">
        <v>84</v>
      </c>
      <c r="AY96" s="8" t="s">
        <v>84</v>
      </c>
      <c r="AZ96" s="8"/>
      <c r="BA96" s="8"/>
      <c r="BB96" s="8">
        <v>1</v>
      </c>
      <c r="BC96" s="8">
        <f t="shared" si="37"/>
        <v>1</v>
      </c>
      <c r="BD96" s="8">
        <f t="shared" si="30"/>
        <v>56.509565217391298</v>
      </c>
      <c r="BE96" s="8">
        <f t="shared" si="31"/>
        <v>80</v>
      </c>
      <c r="BF96" s="8">
        <f t="shared" si="32"/>
        <v>68</v>
      </c>
      <c r="BG96" s="8"/>
      <c r="BH96" s="8"/>
    </row>
    <row r="97" spans="1:60" x14ac:dyDescent="0.25">
      <c r="A97" s="8" t="s">
        <v>674</v>
      </c>
      <c r="B97" s="8" t="s">
        <v>723</v>
      </c>
      <c r="C97" s="8" t="s">
        <v>724</v>
      </c>
      <c r="D97" s="8">
        <v>5.7055434782608696</v>
      </c>
      <c r="E97" s="8" t="s">
        <v>72</v>
      </c>
      <c r="F97" s="8">
        <v>0.5</v>
      </c>
      <c r="G97" s="8"/>
      <c r="H97" s="8"/>
      <c r="I97" s="8">
        <f t="shared" si="24"/>
        <v>0.5</v>
      </c>
      <c r="J97" s="8"/>
      <c r="K97" s="8"/>
      <c r="L97" s="4">
        <f t="shared" si="33"/>
        <v>0.5</v>
      </c>
      <c r="M97" s="8">
        <f t="shared" si="25"/>
        <v>6.2055434782608696</v>
      </c>
      <c r="N97" s="8">
        <v>1.9770000000000001</v>
      </c>
      <c r="O97" s="8">
        <f t="shared" si="26"/>
        <v>41.861999999999995</v>
      </c>
      <c r="P97" s="8">
        <v>78</v>
      </c>
      <c r="Q97" s="8">
        <v>3.9</v>
      </c>
      <c r="R97" s="8"/>
      <c r="S97" s="8">
        <v>0.315</v>
      </c>
      <c r="T97" s="8"/>
      <c r="U97" s="8"/>
      <c r="V97" s="8">
        <f t="shared" si="27"/>
        <v>4.2149999999999999</v>
      </c>
      <c r="W97" s="8" t="s">
        <v>366</v>
      </c>
      <c r="X97" s="8">
        <v>0.1</v>
      </c>
      <c r="Y97" s="8"/>
      <c r="Z97" s="8"/>
      <c r="AA97" s="8"/>
      <c r="AB97" s="8"/>
      <c r="AC97" s="8">
        <f t="shared" si="28"/>
        <v>0.1</v>
      </c>
      <c r="AD97" s="8">
        <v>17</v>
      </c>
      <c r="AE97" s="8">
        <f t="shared" si="34"/>
        <v>1.7</v>
      </c>
      <c r="AF97" s="8"/>
      <c r="AG97" s="8">
        <f t="shared" si="35"/>
        <v>1.7</v>
      </c>
      <c r="AH97" s="8">
        <v>0</v>
      </c>
      <c r="AI97" s="8"/>
      <c r="AJ97" s="8"/>
      <c r="AK97" s="8"/>
      <c r="AL97" s="8"/>
      <c r="AM97" s="8">
        <f t="shared" si="36"/>
        <v>1.7</v>
      </c>
      <c r="AN97" s="8"/>
      <c r="AO97" s="8"/>
      <c r="AP97" s="8"/>
      <c r="AQ97" s="8"/>
      <c r="AR97" s="8"/>
      <c r="AS97" s="8"/>
      <c r="AT97" s="8">
        <f t="shared" si="29"/>
        <v>0</v>
      </c>
      <c r="AU97" s="8"/>
      <c r="AV97" s="8"/>
      <c r="AW97" s="8">
        <v>0</v>
      </c>
      <c r="AX97" s="8" t="s">
        <v>630</v>
      </c>
      <c r="AY97" s="8" t="s">
        <v>725</v>
      </c>
      <c r="AZ97" s="8"/>
      <c r="BA97" s="8"/>
      <c r="BB97" s="8">
        <v>1.1000000000000001</v>
      </c>
      <c r="BC97" s="8">
        <f t="shared" si="37"/>
        <v>1.1000000000000001</v>
      </c>
      <c r="BD97" s="8">
        <f t="shared" si="30"/>
        <v>55.182543478260868</v>
      </c>
      <c r="BE97" s="8">
        <f t="shared" si="31"/>
        <v>75</v>
      </c>
      <c r="BF97" s="8">
        <f t="shared" si="32"/>
        <v>75</v>
      </c>
      <c r="BG97" s="8"/>
      <c r="BH97" s="8"/>
    </row>
    <row r="98" spans="1:60" x14ac:dyDescent="0.25">
      <c r="A98" s="8" t="s">
        <v>674</v>
      </c>
      <c r="B98" s="8" t="s">
        <v>726</v>
      </c>
      <c r="C98" s="8" t="s">
        <v>727</v>
      </c>
      <c r="D98" s="8">
        <v>5.3843478260869597</v>
      </c>
      <c r="E98" s="8" t="s">
        <v>72</v>
      </c>
      <c r="F98" s="8">
        <v>0.5</v>
      </c>
      <c r="G98" s="8"/>
      <c r="H98" s="8"/>
      <c r="I98" s="8">
        <f t="shared" si="24"/>
        <v>0.5</v>
      </c>
      <c r="J98" s="8"/>
      <c r="K98" s="8"/>
      <c r="L98" s="4">
        <f t="shared" si="33"/>
        <v>0.5</v>
      </c>
      <c r="M98" s="8">
        <f t="shared" si="25"/>
        <v>5.8843478260869597</v>
      </c>
      <c r="N98" s="8">
        <v>2.0659999999999998</v>
      </c>
      <c r="O98" s="8">
        <f t="shared" si="26"/>
        <v>42.395999999999994</v>
      </c>
      <c r="P98" s="8">
        <v>74.5</v>
      </c>
      <c r="Q98" s="8">
        <v>3.7250000000000001</v>
      </c>
      <c r="R98" s="8"/>
      <c r="S98" s="8">
        <v>0.52500000000000002</v>
      </c>
      <c r="T98" s="8"/>
      <c r="U98" s="8"/>
      <c r="V98" s="8">
        <f t="shared" si="27"/>
        <v>4.25</v>
      </c>
      <c r="W98" s="8" t="s">
        <v>366</v>
      </c>
      <c r="X98" s="8">
        <v>0.1</v>
      </c>
      <c r="Y98" s="8"/>
      <c r="Z98" s="8"/>
      <c r="AA98" s="8"/>
      <c r="AB98" s="8"/>
      <c r="AC98" s="8">
        <f t="shared" si="28"/>
        <v>0.1</v>
      </c>
      <c r="AD98" s="8">
        <v>19</v>
      </c>
      <c r="AE98" s="8">
        <f t="shared" si="34"/>
        <v>1.9</v>
      </c>
      <c r="AF98" s="8"/>
      <c r="AG98" s="8">
        <f t="shared" si="35"/>
        <v>1.9</v>
      </c>
      <c r="AH98" s="8">
        <v>0</v>
      </c>
      <c r="AI98" s="8"/>
      <c r="AJ98" s="8"/>
      <c r="AK98" s="8"/>
      <c r="AL98" s="8"/>
      <c r="AM98" s="8">
        <f t="shared" si="36"/>
        <v>1.9</v>
      </c>
      <c r="AN98" s="8"/>
      <c r="AO98" s="8"/>
      <c r="AP98" s="8"/>
      <c r="AQ98" s="8"/>
      <c r="AR98" s="8"/>
      <c r="AS98" s="8"/>
      <c r="AT98" s="8">
        <f t="shared" si="29"/>
        <v>0</v>
      </c>
      <c r="AU98" s="8"/>
      <c r="AV98" s="8"/>
      <c r="AW98" s="8">
        <v>0</v>
      </c>
      <c r="AX98" s="8"/>
      <c r="AY98" s="8"/>
      <c r="AZ98" s="8"/>
      <c r="BA98" s="8"/>
      <c r="BB98" s="8">
        <v>0</v>
      </c>
      <c r="BC98" s="8">
        <f t="shared" si="37"/>
        <v>0</v>
      </c>
      <c r="BD98" s="8">
        <f t="shared" si="30"/>
        <v>54.530347826086953</v>
      </c>
      <c r="BE98" s="8">
        <f t="shared" si="31"/>
        <v>73</v>
      </c>
      <c r="BF98" s="8">
        <f t="shared" si="32"/>
        <v>78</v>
      </c>
      <c r="BG98" s="8"/>
      <c r="BH98" s="8"/>
    </row>
    <row r="99" spans="1:60" x14ac:dyDescent="0.25">
      <c r="A99" s="8" t="s">
        <v>674</v>
      </c>
      <c r="B99" s="8" t="s">
        <v>728</v>
      </c>
      <c r="C99" s="8" t="s">
        <v>729</v>
      </c>
      <c r="D99" s="8">
        <v>4.9995652173913001</v>
      </c>
      <c r="E99" s="8" t="s">
        <v>72</v>
      </c>
      <c r="F99" s="8">
        <v>0.5</v>
      </c>
      <c r="G99" s="8"/>
      <c r="H99" s="8"/>
      <c r="I99" s="8">
        <f t="shared" si="24"/>
        <v>0.5</v>
      </c>
      <c r="J99" s="8"/>
      <c r="K99" s="8"/>
      <c r="L99" s="4">
        <f t="shared" si="33"/>
        <v>0.5</v>
      </c>
      <c r="M99" s="8">
        <f t="shared" si="25"/>
        <v>5.4995652173913001</v>
      </c>
      <c r="N99" s="8">
        <v>2.2959999999999998</v>
      </c>
      <c r="O99" s="8">
        <f t="shared" si="26"/>
        <v>43.775999999999996</v>
      </c>
      <c r="P99" s="8">
        <v>66.5</v>
      </c>
      <c r="Q99" s="8">
        <v>3.3250000000000002</v>
      </c>
      <c r="R99" s="8"/>
      <c r="S99" s="8">
        <v>0.19500000000000001</v>
      </c>
      <c r="T99" s="8"/>
      <c r="U99" s="8"/>
      <c r="V99" s="8">
        <f t="shared" si="27"/>
        <v>3.52</v>
      </c>
      <c r="W99" s="8" t="s">
        <v>366</v>
      </c>
      <c r="X99" s="8">
        <v>0.1</v>
      </c>
      <c r="Y99" s="8"/>
      <c r="Z99" s="8"/>
      <c r="AA99" s="8"/>
      <c r="AB99" s="8"/>
      <c r="AC99" s="8">
        <f t="shared" si="28"/>
        <v>0.1</v>
      </c>
      <c r="AD99" s="8">
        <v>16</v>
      </c>
      <c r="AE99" s="8">
        <f t="shared" si="34"/>
        <v>1.6</v>
      </c>
      <c r="AF99" s="8"/>
      <c r="AG99" s="8">
        <f t="shared" si="35"/>
        <v>1.6</v>
      </c>
      <c r="AH99" s="8">
        <v>0.14000000000000001</v>
      </c>
      <c r="AI99" s="8"/>
      <c r="AJ99" s="8"/>
      <c r="AK99" s="8"/>
      <c r="AL99" s="8"/>
      <c r="AM99" s="8">
        <f t="shared" si="36"/>
        <v>1.7400000000000002</v>
      </c>
      <c r="AN99" s="8"/>
      <c r="AO99" s="8"/>
      <c r="AP99" s="8"/>
      <c r="AQ99" s="8"/>
      <c r="AR99" s="8"/>
      <c r="AS99" s="8"/>
      <c r="AT99" s="8">
        <f t="shared" si="29"/>
        <v>0</v>
      </c>
      <c r="AU99" s="8"/>
      <c r="AV99" s="8"/>
      <c r="AW99" s="8">
        <v>0</v>
      </c>
      <c r="AX99" s="8"/>
      <c r="AY99" s="8"/>
      <c r="AZ99" s="8"/>
      <c r="BA99" s="8"/>
      <c r="BB99" s="8">
        <v>0</v>
      </c>
      <c r="BC99" s="8">
        <f t="shared" si="37"/>
        <v>0</v>
      </c>
      <c r="BD99" s="8">
        <f t="shared" si="30"/>
        <v>54.635565217391303</v>
      </c>
      <c r="BE99" s="8">
        <f t="shared" si="31"/>
        <v>65</v>
      </c>
      <c r="BF99" s="8">
        <f t="shared" si="32"/>
        <v>77</v>
      </c>
      <c r="BG99" s="8"/>
      <c r="BH99" s="8"/>
    </row>
    <row r="100" spans="1:60" x14ac:dyDescent="0.25">
      <c r="A100" s="8" t="s">
        <v>674</v>
      </c>
      <c r="B100" s="8" t="s">
        <v>730</v>
      </c>
      <c r="C100" s="8" t="s">
        <v>731</v>
      </c>
      <c r="D100" s="8">
        <v>5.7275543478260902</v>
      </c>
      <c r="E100" s="8" t="s">
        <v>72</v>
      </c>
      <c r="F100" s="8">
        <v>0.5</v>
      </c>
      <c r="G100" s="8"/>
      <c r="H100" s="8"/>
      <c r="I100" s="8">
        <f t="shared" si="24"/>
        <v>0.5</v>
      </c>
      <c r="J100" s="8"/>
      <c r="K100" s="8"/>
      <c r="L100" s="4">
        <f t="shared" si="33"/>
        <v>0.5</v>
      </c>
      <c r="M100" s="8">
        <f t="shared" si="25"/>
        <v>6.2275543478260902</v>
      </c>
      <c r="N100" s="8">
        <v>1.839</v>
      </c>
      <c r="O100" s="8">
        <f t="shared" si="26"/>
        <v>41.033999999999999</v>
      </c>
      <c r="P100" s="8">
        <v>73</v>
      </c>
      <c r="Q100" s="8">
        <v>3.65</v>
      </c>
      <c r="R100" s="8"/>
      <c r="S100" s="8">
        <v>0.3</v>
      </c>
      <c r="T100" s="8"/>
      <c r="U100" s="8"/>
      <c r="V100" s="8">
        <f t="shared" si="27"/>
        <v>3.9499999999999997</v>
      </c>
      <c r="W100" s="8" t="s">
        <v>366</v>
      </c>
      <c r="X100" s="8">
        <v>0.1</v>
      </c>
      <c r="Y100" s="8"/>
      <c r="Z100" s="8"/>
      <c r="AA100" s="8"/>
      <c r="AB100" s="8"/>
      <c r="AC100" s="8">
        <f t="shared" si="28"/>
        <v>0.1</v>
      </c>
      <c r="AD100" s="8">
        <v>13</v>
      </c>
      <c r="AE100" s="8">
        <f t="shared" si="34"/>
        <v>1.3</v>
      </c>
      <c r="AF100" s="8"/>
      <c r="AG100" s="8">
        <f t="shared" si="35"/>
        <v>1.3</v>
      </c>
      <c r="AH100" s="8">
        <v>0.62</v>
      </c>
      <c r="AI100" s="8"/>
      <c r="AJ100" s="8"/>
      <c r="AK100" s="8"/>
      <c r="AL100" s="8"/>
      <c r="AM100" s="8">
        <f t="shared" si="36"/>
        <v>1.92</v>
      </c>
      <c r="AN100" s="8"/>
      <c r="AO100" s="8"/>
      <c r="AP100" s="8"/>
      <c r="AQ100" s="8"/>
      <c r="AR100" s="8"/>
      <c r="AS100" s="8"/>
      <c r="AT100" s="8">
        <f t="shared" si="29"/>
        <v>0</v>
      </c>
      <c r="AU100" s="8"/>
      <c r="AV100" s="8"/>
      <c r="AW100" s="8">
        <v>0</v>
      </c>
      <c r="AX100" s="8" t="s">
        <v>732</v>
      </c>
      <c r="AY100" s="8" t="s">
        <v>732</v>
      </c>
      <c r="AZ100" s="8"/>
      <c r="BA100" s="8"/>
      <c r="BB100" s="8">
        <v>1</v>
      </c>
      <c r="BC100" s="8">
        <f t="shared" si="37"/>
        <v>1</v>
      </c>
      <c r="BD100" s="8">
        <f t="shared" si="30"/>
        <v>54.231554347826098</v>
      </c>
      <c r="BE100" s="8">
        <f t="shared" si="31"/>
        <v>81</v>
      </c>
      <c r="BF100" s="8">
        <f t="shared" si="32"/>
        <v>79</v>
      </c>
      <c r="BG100" s="8"/>
      <c r="BH100" s="8"/>
    </row>
    <row r="101" spans="1:60" ht="12" customHeight="1" x14ac:dyDescent="0.25">
      <c r="A101" s="8" t="s">
        <v>674</v>
      </c>
      <c r="B101" s="8" t="s">
        <v>733</v>
      </c>
      <c r="C101" s="8" t="s">
        <v>734</v>
      </c>
      <c r="D101" s="8">
        <v>5.5857065217391302</v>
      </c>
      <c r="E101" s="8" t="s">
        <v>72</v>
      </c>
      <c r="F101" s="8">
        <v>0.5</v>
      </c>
      <c r="G101" s="8"/>
      <c r="H101" s="8"/>
      <c r="I101" s="8">
        <f t="shared" si="24"/>
        <v>0.5</v>
      </c>
      <c r="J101" s="8"/>
      <c r="K101" s="8"/>
      <c r="L101" s="4">
        <f t="shared" si="33"/>
        <v>0.5</v>
      </c>
      <c r="M101" s="8">
        <f t="shared" si="25"/>
        <v>6.0857065217391302</v>
      </c>
      <c r="N101" s="8">
        <v>1.8160000000000001</v>
      </c>
      <c r="O101" s="8">
        <f t="shared" si="26"/>
        <v>40.895999999999994</v>
      </c>
      <c r="P101" s="8">
        <v>64</v>
      </c>
      <c r="Q101" s="8">
        <v>3.2</v>
      </c>
      <c r="R101" s="8"/>
      <c r="S101" s="8">
        <v>0.66</v>
      </c>
      <c r="T101" s="8"/>
      <c r="U101" s="8"/>
      <c r="V101" s="8">
        <f t="shared" si="27"/>
        <v>3.8600000000000003</v>
      </c>
      <c r="W101" s="8" t="s">
        <v>366</v>
      </c>
      <c r="X101" s="8">
        <v>0.1</v>
      </c>
      <c r="Y101" s="8"/>
      <c r="Z101" s="8"/>
      <c r="AA101" s="8"/>
      <c r="AB101" s="8"/>
      <c r="AC101" s="8">
        <f t="shared" si="28"/>
        <v>0.1</v>
      </c>
      <c r="AD101" s="8">
        <v>13</v>
      </c>
      <c r="AE101" s="8">
        <f t="shared" si="34"/>
        <v>1.3</v>
      </c>
      <c r="AF101" s="8"/>
      <c r="AG101" s="8">
        <f t="shared" si="35"/>
        <v>1.3</v>
      </c>
      <c r="AH101" s="8">
        <v>0</v>
      </c>
      <c r="AI101" s="8"/>
      <c r="AJ101" s="8"/>
      <c r="AK101" s="8"/>
      <c r="AL101" s="8"/>
      <c r="AM101" s="8">
        <f t="shared" si="36"/>
        <v>1.3</v>
      </c>
      <c r="AN101" s="8"/>
      <c r="AO101" s="8"/>
      <c r="AP101" s="8"/>
      <c r="AQ101" s="8"/>
      <c r="AR101" s="8"/>
      <c r="AS101" s="8"/>
      <c r="AT101" s="8">
        <f t="shared" si="29"/>
        <v>0</v>
      </c>
      <c r="AU101" s="8"/>
      <c r="AV101" s="8"/>
      <c r="AW101" s="8">
        <v>0</v>
      </c>
      <c r="AX101" s="8" t="s">
        <v>732</v>
      </c>
      <c r="AY101" s="8" t="s">
        <v>732</v>
      </c>
      <c r="AZ101" s="8"/>
      <c r="BA101" s="8"/>
      <c r="BB101" s="8">
        <v>1</v>
      </c>
      <c r="BC101" s="8">
        <f t="shared" si="37"/>
        <v>1</v>
      </c>
      <c r="BD101" s="8">
        <f t="shared" si="30"/>
        <v>53.241706521739125</v>
      </c>
      <c r="BE101" s="8">
        <f t="shared" si="31"/>
        <v>82</v>
      </c>
      <c r="BF101" s="8">
        <f t="shared" si="32"/>
        <v>82</v>
      </c>
      <c r="BG101" s="8"/>
      <c r="BH101" s="8"/>
    </row>
    <row r="102" spans="1:60" x14ac:dyDescent="0.25">
      <c r="A102" s="8" t="s">
        <v>674</v>
      </c>
      <c r="B102" s="8" t="s">
        <v>735</v>
      </c>
      <c r="C102" s="8" t="s">
        <v>736</v>
      </c>
      <c r="D102" s="8">
        <v>5.4340760869565203</v>
      </c>
      <c r="E102" s="8" t="s">
        <v>72</v>
      </c>
      <c r="F102" s="8">
        <v>0.5</v>
      </c>
      <c r="G102" s="8"/>
      <c r="H102" s="8"/>
      <c r="I102" s="8">
        <f t="shared" si="24"/>
        <v>0.5</v>
      </c>
      <c r="J102" s="8"/>
      <c r="K102" s="8"/>
      <c r="L102" s="4">
        <f t="shared" si="33"/>
        <v>0.5</v>
      </c>
      <c r="M102" s="8">
        <f t="shared" si="25"/>
        <v>5.9340760869565203</v>
      </c>
      <c r="N102" s="8">
        <v>1.657</v>
      </c>
      <c r="O102" s="8">
        <f t="shared" si="26"/>
        <v>39.941999999999993</v>
      </c>
      <c r="P102" s="8">
        <v>75</v>
      </c>
      <c r="Q102" s="8">
        <v>3.75</v>
      </c>
      <c r="R102" s="8"/>
      <c r="S102" s="8">
        <v>0.46500000000000002</v>
      </c>
      <c r="T102" s="8"/>
      <c r="U102" s="8"/>
      <c r="V102" s="8">
        <f t="shared" si="27"/>
        <v>4.2149999999999999</v>
      </c>
      <c r="W102" s="8" t="s">
        <v>366</v>
      </c>
      <c r="X102" s="8">
        <v>0.1</v>
      </c>
      <c r="Y102" s="8"/>
      <c r="Z102" s="8"/>
      <c r="AA102" s="8"/>
      <c r="AB102" s="8"/>
      <c r="AC102" s="8">
        <f t="shared" si="28"/>
        <v>0.1</v>
      </c>
      <c r="AD102" s="8">
        <v>19</v>
      </c>
      <c r="AE102" s="8">
        <f t="shared" si="34"/>
        <v>1.9</v>
      </c>
      <c r="AF102" s="8"/>
      <c r="AG102" s="8">
        <f t="shared" si="35"/>
        <v>1.9</v>
      </c>
      <c r="AH102" s="8">
        <v>0</v>
      </c>
      <c r="AI102" s="8"/>
      <c r="AJ102" s="8"/>
      <c r="AK102" s="8"/>
      <c r="AL102" s="8"/>
      <c r="AM102" s="8">
        <f t="shared" si="36"/>
        <v>1.9</v>
      </c>
      <c r="AN102" s="8"/>
      <c r="AO102" s="8"/>
      <c r="AP102" s="8"/>
      <c r="AQ102" s="8"/>
      <c r="AR102" s="8"/>
      <c r="AS102" s="8"/>
      <c r="AT102" s="8">
        <f t="shared" si="29"/>
        <v>0</v>
      </c>
      <c r="AU102" s="8"/>
      <c r="AV102" s="8"/>
      <c r="AW102" s="8">
        <v>0</v>
      </c>
      <c r="AX102" s="8"/>
      <c r="AY102" s="8"/>
      <c r="AZ102" s="8"/>
      <c r="BA102" s="8"/>
      <c r="BB102" s="8">
        <v>0</v>
      </c>
      <c r="BC102" s="8">
        <f t="shared" si="37"/>
        <v>0</v>
      </c>
      <c r="BD102" s="8">
        <f t="shared" si="30"/>
        <v>52.091076086956519</v>
      </c>
      <c r="BE102" s="8">
        <f t="shared" si="31"/>
        <v>86</v>
      </c>
      <c r="BF102" s="8">
        <f t="shared" si="32"/>
        <v>87</v>
      </c>
      <c r="BG102" s="8"/>
      <c r="BH102" s="8"/>
    </row>
    <row r="103" spans="1:60" x14ac:dyDescent="0.25">
      <c r="A103" s="8" t="s">
        <v>674</v>
      </c>
      <c r="B103" s="8" t="s">
        <v>737</v>
      </c>
      <c r="C103" s="8" t="s">
        <v>738</v>
      </c>
      <c r="D103" s="8">
        <v>5.4161413043478301</v>
      </c>
      <c r="E103" s="8" t="s">
        <v>72</v>
      </c>
      <c r="F103" s="8">
        <v>0.5</v>
      </c>
      <c r="G103" s="8"/>
      <c r="H103" s="8"/>
      <c r="I103" s="8">
        <f t="shared" si="24"/>
        <v>0.5</v>
      </c>
      <c r="J103" s="8"/>
      <c r="K103" s="8"/>
      <c r="L103" s="4">
        <f t="shared" si="33"/>
        <v>0.5</v>
      </c>
      <c r="M103" s="8">
        <f t="shared" si="25"/>
        <v>5.9161413043478301</v>
      </c>
      <c r="N103" s="8">
        <v>1.524</v>
      </c>
      <c r="O103" s="8">
        <f t="shared" si="26"/>
        <v>39.143999999999998</v>
      </c>
      <c r="P103" s="8">
        <v>81.5</v>
      </c>
      <c r="Q103" s="8">
        <v>4.0750000000000002</v>
      </c>
      <c r="R103" s="8"/>
      <c r="S103" s="8">
        <v>0.55500000000000005</v>
      </c>
      <c r="T103" s="8"/>
      <c r="U103" s="8"/>
      <c r="V103" s="8">
        <f t="shared" si="27"/>
        <v>4.63</v>
      </c>
      <c r="W103" s="8" t="s">
        <v>366</v>
      </c>
      <c r="X103" s="8">
        <v>0.1</v>
      </c>
      <c r="Y103" s="8"/>
      <c r="Z103" s="8"/>
      <c r="AA103" s="8"/>
      <c r="AB103" s="8"/>
      <c r="AC103" s="8">
        <f t="shared" si="28"/>
        <v>0.1</v>
      </c>
      <c r="AD103" s="8">
        <v>13</v>
      </c>
      <c r="AE103" s="8">
        <f t="shared" si="34"/>
        <v>1.3</v>
      </c>
      <c r="AF103" s="8"/>
      <c r="AG103" s="8">
        <f t="shared" si="35"/>
        <v>1.3</v>
      </c>
      <c r="AH103" s="8">
        <v>0.12</v>
      </c>
      <c r="AI103" s="8"/>
      <c r="AJ103" s="8"/>
      <c r="AK103" s="8"/>
      <c r="AL103" s="8"/>
      <c r="AM103" s="8">
        <f t="shared" si="36"/>
        <v>1.42</v>
      </c>
      <c r="AN103" s="8"/>
      <c r="AO103" s="8"/>
      <c r="AP103" s="8"/>
      <c r="AQ103" s="8"/>
      <c r="AR103" s="8"/>
      <c r="AS103" s="8"/>
      <c r="AT103" s="8">
        <f t="shared" si="29"/>
        <v>0</v>
      </c>
      <c r="AU103" s="8"/>
      <c r="AV103" s="8"/>
      <c r="AW103" s="8">
        <v>0</v>
      </c>
      <c r="AX103" s="8"/>
      <c r="AY103" s="8"/>
      <c r="AZ103" s="8"/>
      <c r="BA103" s="8"/>
      <c r="BB103" s="8">
        <v>0</v>
      </c>
      <c r="BC103" s="8">
        <f t="shared" si="37"/>
        <v>0</v>
      </c>
      <c r="BD103" s="8">
        <f t="shared" si="30"/>
        <v>51.210141304347836</v>
      </c>
      <c r="BE103" s="8">
        <f t="shared" si="31"/>
        <v>91</v>
      </c>
      <c r="BF103" s="8">
        <f t="shared" si="32"/>
        <v>89</v>
      </c>
      <c r="BG103" s="8"/>
      <c r="BH103" s="8"/>
    </row>
    <row r="104" spans="1:60" x14ac:dyDescent="0.25">
      <c r="A104" s="8" t="s">
        <v>674</v>
      </c>
      <c r="B104" s="8" t="s">
        <v>739</v>
      </c>
      <c r="C104" s="8" t="s">
        <v>740</v>
      </c>
      <c r="D104" s="8">
        <v>5.3439945652173897</v>
      </c>
      <c r="E104" s="8" t="s">
        <v>72</v>
      </c>
      <c r="F104" s="8">
        <v>0.5</v>
      </c>
      <c r="G104" s="8"/>
      <c r="H104" s="8"/>
      <c r="I104" s="8">
        <f t="shared" si="24"/>
        <v>0.5</v>
      </c>
      <c r="J104" s="8"/>
      <c r="K104" s="8"/>
      <c r="L104" s="4">
        <f t="shared" si="33"/>
        <v>0.5</v>
      </c>
      <c r="M104" s="8">
        <f t="shared" si="25"/>
        <v>5.8439945652173897</v>
      </c>
      <c r="N104" s="8">
        <v>1.5609999999999999</v>
      </c>
      <c r="O104" s="8">
        <f t="shared" si="26"/>
        <v>39.366</v>
      </c>
      <c r="P104" s="8">
        <v>62.5</v>
      </c>
      <c r="Q104" s="8">
        <v>3.125</v>
      </c>
      <c r="R104" s="8"/>
      <c r="S104" s="8">
        <v>0.34499999999999997</v>
      </c>
      <c r="T104" s="8"/>
      <c r="U104" s="8"/>
      <c r="V104" s="8">
        <f t="shared" si="27"/>
        <v>3.4699999999999998</v>
      </c>
      <c r="W104" s="8" t="s">
        <v>366</v>
      </c>
      <c r="X104" s="8">
        <v>0.1</v>
      </c>
      <c r="Y104" s="8"/>
      <c r="Z104" s="8"/>
      <c r="AA104" s="8"/>
      <c r="AB104" s="8"/>
      <c r="AC104" s="8">
        <f t="shared" si="28"/>
        <v>0.1</v>
      </c>
      <c r="AD104" s="8">
        <v>19</v>
      </c>
      <c r="AE104" s="8">
        <f t="shared" si="34"/>
        <v>1.9</v>
      </c>
      <c r="AF104" s="8"/>
      <c r="AG104" s="8">
        <f t="shared" si="35"/>
        <v>1.9</v>
      </c>
      <c r="AH104" s="8">
        <v>0</v>
      </c>
      <c r="AI104" s="8"/>
      <c r="AJ104" s="8"/>
      <c r="AK104" s="8"/>
      <c r="AL104" s="8"/>
      <c r="AM104" s="8">
        <f t="shared" si="36"/>
        <v>1.9</v>
      </c>
      <c r="AN104" s="8"/>
      <c r="AO104" s="8"/>
      <c r="AP104" s="8"/>
      <c r="AQ104" s="8"/>
      <c r="AR104" s="8"/>
      <c r="AS104" s="8"/>
      <c r="AT104" s="8">
        <f t="shared" si="29"/>
        <v>0</v>
      </c>
      <c r="AU104" s="8"/>
      <c r="AV104" s="8"/>
      <c r="AW104" s="8">
        <v>0</v>
      </c>
      <c r="AX104" s="8"/>
      <c r="AY104" s="8"/>
      <c r="AZ104" s="8"/>
      <c r="BA104" s="8"/>
      <c r="BB104" s="8">
        <v>0</v>
      </c>
      <c r="BC104" s="8">
        <f t="shared" si="37"/>
        <v>0</v>
      </c>
      <c r="BD104" s="8">
        <f t="shared" si="30"/>
        <v>50.679994565217385</v>
      </c>
      <c r="BE104" s="8">
        <f t="shared" si="31"/>
        <v>90</v>
      </c>
      <c r="BF104" s="8">
        <f t="shared" si="32"/>
        <v>90</v>
      </c>
      <c r="BG104" s="8"/>
      <c r="BH104" s="8"/>
    </row>
    <row r="105" spans="1:60" ht="15.6" x14ac:dyDescent="0.25">
      <c r="AC105"/>
      <c r="AD105"/>
      <c r="AE105"/>
      <c r="AF105"/>
      <c r="AG105"/>
    </row>
  </sheetData>
  <sheetProtection formatCells="0" insertHyperlinks="0" autoFilter="0"/>
  <autoFilter ref="A4:BF105" xr:uid="{00000000-0009-0000-0000-000002000000}"/>
  <mergeCells count="72">
    <mergeCell ref="BE1:BE4"/>
    <mergeCell ref="BF1:BF4"/>
    <mergeCell ref="BA3:BA4"/>
    <mergeCell ref="AX3:AY3"/>
    <mergeCell ref="BB3:BB4"/>
    <mergeCell ref="BC1:BC4"/>
    <mergeCell ref="BD1:BD4"/>
    <mergeCell ref="AM1:AM4"/>
    <mergeCell ref="AN3:AN4"/>
    <mergeCell ref="AO3:AO4"/>
    <mergeCell ref="AN1:BB1"/>
    <mergeCell ref="AN2:AS2"/>
    <mergeCell ref="AU2:AW2"/>
    <mergeCell ref="AX2:BB2"/>
    <mergeCell ref="AP3:AP4"/>
    <mergeCell ref="AQ3:AQ4"/>
    <mergeCell ref="AR3:AR4"/>
    <mergeCell ref="AS3:AS4"/>
    <mergeCell ref="AT2:AT4"/>
    <mergeCell ref="AU3:AU4"/>
    <mergeCell ref="AV3:AV4"/>
    <mergeCell ref="AW3:AW4"/>
    <mergeCell ref="AZ3:AZ4"/>
    <mergeCell ref="AH3:AH4"/>
    <mergeCell ref="AI3:AI4"/>
    <mergeCell ref="AJ3:AJ4"/>
    <mergeCell ref="AK3:AK4"/>
    <mergeCell ref="AL3:AL4"/>
    <mergeCell ref="W2:W4"/>
    <mergeCell ref="X2:X4"/>
    <mergeCell ref="Y2:Y4"/>
    <mergeCell ref="AF3:AF4"/>
    <mergeCell ref="AG3:AG4"/>
    <mergeCell ref="R3:R4"/>
    <mergeCell ref="S3:S4"/>
    <mergeCell ref="T3:T4"/>
    <mergeCell ref="U3:U4"/>
    <mergeCell ref="V1:V4"/>
    <mergeCell ref="A1:A4"/>
    <mergeCell ref="B1:B4"/>
    <mergeCell ref="C1:C4"/>
    <mergeCell ref="D2:D4"/>
    <mergeCell ref="E3:E4"/>
    <mergeCell ref="K3:K4"/>
    <mergeCell ref="L3:L4"/>
    <mergeCell ref="M1:M4"/>
    <mergeCell ref="N2:N4"/>
    <mergeCell ref="O2:O4"/>
    <mergeCell ref="E2:L2"/>
    <mergeCell ref="D1:L1"/>
    <mergeCell ref="N1:O1"/>
    <mergeCell ref="F3:F4"/>
    <mergeCell ref="G3:G4"/>
    <mergeCell ref="H3:H4"/>
    <mergeCell ref="I3:I4"/>
    <mergeCell ref="J3:J4"/>
    <mergeCell ref="P2:Q2"/>
    <mergeCell ref="R2:U2"/>
    <mergeCell ref="AD2:AG2"/>
    <mergeCell ref="AH2:AJ2"/>
    <mergeCell ref="AK2:AL2"/>
    <mergeCell ref="Z2:Z4"/>
    <mergeCell ref="AA2:AA4"/>
    <mergeCell ref="AB2:AB4"/>
    <mergeCell ref="AC1:AC4"/>
    <mergeCell ref="AD3:AD4"/>
    <mergeCell ref="AE3:AE4"/>
    <mergeCell ref="P1:U1"/>
    <mergeCell ref="W1:AB1"/>
    <mergeCell ref="AD1:AL1"/>
    <mergeCell ref="P3:P4"/>
    <mergeCell ref="Q3:Q4"/>
  </mergeCells>
  <phoneticPr fontId="7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F1048544"/>
  <sheetViews>
    <sheetView zoomScale="60" zoomScaleNormal="60" workbookViewId="0">
      <pane xSplit="3" ySplit="4" topLeftCell="D5" activePane="bottomRight" state="frozen"/>
      <selection pane="topRight"/>
      <selection pane="bottomLeft"/>
      <selection pane="bottomRight" activeCell="M5" sqref="M5:M39"/>
    </sheetView>
  </sheetViews>
  <sheetFormatPr defaultColWidth="8.796875" defaultRowHeight="12" x14ac:dyDescent="0.25"/>
  <cols>
    <col min="1" max="1" width="31.09765625" style="9" customWidth="1"/>
    <col min="2" max="2" width="6.59765625" style="10" customWidth="1"/>
    <col min="3" max="3" width="12.59765625" style="10" customWidth="1"/>
    <col min="4" max="4" width="19.69921875" style="2" customWidth="1"/>
    <col min="5" max="5" width="12.59765625" style="2" customWidth="1"/>
    <col min="6" max="6" width="16.59765625" style="2" customWidth="1"/>
    <col min="7" max="7" width="20.59765625" style="2" customWidth="1"/>
    <col min="8" max="8" width="12.59765625" style="2" customWidth="1"/>
    <col min="9" max="10" width="21.69921875" style="2" customWidth="1"/>
    <col min="11" max="11" width="12.59765625" style="2" customWidth="1"/>
    <col min="12" max="12" width="21.69921875" style="2" customWidth="1"/>
    <col min="13" max="13" width="11.5" style="2" customWidth="1"/>
    <col min="14" max="14" width="12.59765625" style="2" customWidth="1"/>
    <col min="15" max="15" width="25.19921875" style="2" customWidth="1"/>
    <col min="16" max="16" width="12.59765625" style="2" customWidth="1"/>
    <col min="17" max="17" width="13.69921875" style="2" customWidth="1"/>
    <col min="18" max="18" width="10.59765625" style="2" customWidth="1"/>
    <col min="19" max="19" width="8.69921875" style="2" customWidth="1"/>
    <col min="20" max="20" width="72" style="2" customWidth="1"/>
    <col min="21" max="21" width="27.69921875" style="2" customWidth="1"/>
    <col min="22" max="22" width="6" style="2" customWidth="1"/>
    <col min="23" max="23" width="23.59765625" style="2" customWidth="1"/>
    <col min="24" max="24" width="12.59765625" style="2" customWidth="1"/>
    <col min="25" max="25" width="16.59765625" style="2" customWidth="1"/>
    <col min="26" max="26" width="13.69921875" style="2" customWidth="1"/>
    <col min="27" max="27" width="14.59765625" style="2" customWidth="1"/>
    <col min="28" max="28" width="25.69921875" style="2" customWidth="1"/>
    <col min="29" max="29" width="5.09765625" style="2" customWidth="1"/>
    <col min="30" max="30" width="22.796875" style="2" customWidth="1"/>
    <col min="31" max="31" width="14.59765625" style="11" customWidth="1"/>
    <col min="32" max="32" width="10.59765625" style="2" customWidth="1"/>
    <col min="33" max="33" width="14.59765625" style="11" customWidth="1"/>
    <col min="34" max="34" width="23.09765625" style="2" customWidth="1"/>
    <col min="35" max="35" width="12.59765625" style="2" customWidth="1"/>
    <col min="36" max="38" width="14.59765625" style="2" customWidth="1"/>
    <col min="39" max="39" width="6.8984375" style="11" customWidth="1"/>
    <col min="40" max="40" width="54.8984375" style="2" customWidth="1"/>
    <col min="41" max="41" width="10.59765625" style="2" customWidth="1"/>
    <col min="42" max="42" width="8.69921875" style="2" customWidth="1"/>
    <col min="43" max="43" width="14.59765625" style="2" customWidth="1"/>
    <col min="44" max="44" width="16.59765625" style="2" customWidth="1"/>
    <col min="45" max="45" width="22.59765625" style="2" customWidth="1"/>
    <col min="46" max="46" width="14.59765625" style="2" customWidth="1"/>
    <col min="47" max="47" width="21.3984375" style="2" customWidth="1"/>
    <col min="48" max="48" width="18.59765625" style="2" customWidth="1"/>
    <col min="49" max="49" width="14.59765625" style="2" customWidth="1"/>
    <col min="50" max="51" width="77.5" style="2" customWidth="1"/>
    <col min="52" max="52" width="14" style="2" customWidth="1"/>
    <col min="53" max="53" width="21.796875" style="2" customWidth="1"/>
    <col min="54" max="54" width="14.59765625" style="2" customWidth="1"/>
    <col min="55" max="55" width="5.09765625" style="2" customWidth="1"/>
    <col min="56" max="56" width="10.59765625" style="2" customWidth="1"/>
    <col min="57" max="57" width="8.69921875" style="2" customWidth="1"/>
    <col min="58" max="58" width="10.59765625" style="2" customWidth="1"/>
    <col min="59" max="16384" width="8.796875" style="2"/>
  </cols>
  <sheetData>
    <row r="1" spans="1:58" s="1" customFormat="1" x14ac:dyDescent="0.25">
      <c r="A1" s="74" t="s">
        <v>0</v>
      </c>
      <c r="B1" s="74" t="s">
        <v>1</v>
      </c>
      <c r="C1" s="74" t="s">
        <v>2</v>
      </c>
      <c r="D1" s="67" t="s">
        <v>3</v>
      </c>
      <c r="E1" s="67"/>
      <c r="F1" s="67"/>
      <c r="G1" s="67"/>
      <c r="H1" s="67"/>
      <c r="I1" s="67"/>
      <c r="J1" s="67"/>
      <c r="K1" s="67"/>
      <c r="L1" s="67"/>
      <c r="M1" s="67" t="s">
        <v>4</v>
      </c>
      <c r="N1" s="68" t="s">
        <v>5</v>
      </c>
      <c r="O1" s="68"/>
      <c r="P1" s="56" t="s">
        <v>6</v>
      </c>
      <c r="Q1" s="57"/>
      <c r="R1" s="58"/>
      <c r="S1" s="58"/>
      <c r="T1" s="58"/>
      <c r="U1" s="59"/>
      <c r="V1" s="78" t="s">
        <v>4</v>
      </c>
      <c r="W1" s="52" t="s">
        <v>7</v>
      </c>
      <c r="X1" s="52"/>
      <c r="Y1" s="52"/>
      <c r="Z1" s="52"/>
      <c r="AA1" s="52"/>
      <c r="AB1" s="52"/>
      <c r="AC1" s="52" t="s">
        <v>4</v>
      </c>
      <c r="AD1" s="60" t="s">
        <v>8</v>
      </c>
      <c r="AE1" s="112"/>
      <c r="AF1" s="60"/>
      <c r="AG1" s="112"/>
      <c r="AH1" s="60"/>
      <c r="AI1" s="60"/>
      <c r="AJ1" s="60"/>
      <c r="AK1" s="60"/>
      <c r="AL1" s="60"/>
      <c r="AM1" s="112" t="s">
        <v>4</v>
      </c>
      <c r="AN1" s="84" t="s">
        <v>9</v>
      </c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7"/>
      <c r="BC1" s="101" t="s">
        <v>4</v>
      </c>
      <c r="BD1" s="102" t="s">
        <v>10</v>
      </c>
      <c r="BE1" s="93" t="s">
        <v>11</v>
      </c>
      <c r="BF1" s="96" t="s">
        <v>12</v>
      </c>
    </row>
    <row r="2" spans="1:58" s="1" customFormat="1" x14ac:dyDescent="0.25">
      <c r="A2" s="74"/>
      <c r="B2" s="74"/>
      <c r="C2" s="74"/>
      <c r="D2" s="67" t="s">
        <v>13</v>
      </c>
      <c r="E2" s="67" t="s">
        <v>14</v>
      </c>
      <c r="F2" s="69"/>
      <c r="G2" s="69"/>
      <c r="H2" s="69"/>
      <c r="I2" s="69"/>
      <c r="J2" s="69"/>
      <c r="K2" s="70"/>
      <c r="L2" s="71"/>
      <c r="M2" s="53"/>
      <c r="N2" s="68" t="s">
        <v>15</v>
      </c>
      <c r="O2" s="68" t="s">
        <v>16</v>
      </c>
      <c r="P2" s="42" t="s">
        <v>17</v>
      </c>
      <c r="Q2" s="43"/>
      <c r="R2" s="44" t="s">
        <v>18</v>
      </c>
      <c r="S2" s="44"/>
      <c r="T2" s="44"/>
      <c r="U2" s="45"/>
      <c r="V2" s="53"/>
      <c r="W2" s="52" t="s">
        <v>19</v>
      </c>
      <c r="X2" s="52" t="s">
        <v>20</v>
      </c>
      <c r="Y2" s="52" t="s">
        <v>21</v>
      </c>
      <c r="Z2" s="49" t="s">
        <v>22</v>
      </c>
      <c r="AA2" s="49" t="s">
        <v>23</v>
      </c>
      <c r="AB2" s="52" t="s">
        <v>24</v>
      </c>
      <c r="AC2" s="53"/>
      <c r="AD2" s="46" t="s">
        <v>25</v>
      </c>
      <c r="AE2" s="109"/>
      <c r="AF2" s="47"/>
      <c r="AG2" s="110"/>
      <c r="AH2" s="47" t="s">
        <v>26</v>
      </c>
      <c r="AI2" s="47"/>
      <c r="AJ2" s="48"/>
      <c r="AK2" s="47" t="s">
        <v>27</v>
      </c>
      <c r="AL2" s="48"/>
      <c r="AM2" s="113"/>
      <c r="AN2" s="88" t="s">
        <v>28</v>
      </c>
      <c r="AO2" s="89"/>
      <c r="AP2" s="89"/>
      <c r="AQ2" s="89"/>
      <c r="AR2" s="89"/>
      <c r="AS2" s="89"/>
      <c r="AT2" s="81" t="s">
        <v>29</v>
      </c>
      <c r="AU2" s="89" t="s">
        <v>30</v>
      </c>
      <c r="AV2" s="89"/>
      <c r="AW2" s="91"/>
      <c r="AX2" s="89" t="s">
        <v>31</v>
      </c>
      <c r="AY2" s="89"/>
      <c r="AZ2" s="89"/>
      <c r="BA2" s="89"/>
      <c r="BB2" s="91"/>
      <c r="BC2" s="53"/>
      <c r="BD2" s="103"/>
      <c r="BE2" s="94"/>
      <c r="BF2" s="97"/>
    </row>
    <row r="3" spans="1:58" s="1" customFormat="1" x14ac:dyDescent="0.25">
      <c r="A3" s="74"/>
      <c r="B3" s="74"/>
      <c r="C3" s="74"/>
      <c r="D3" s="67"/>
      <c r="E3" s="75" t="s">
        <v>32</v>
      </c>
      <c r="F3" s="72" t="s">
        <v>33</v>
      </c>
      <c r="G3" s="63" t="s">
        <v>34</v>
      </c>
      <c r="H3" s="63" t="s">
        <v>35</v>
      </c>
      <c r="I3" s="63" t="s">
        <v>36</v>
      </c>
      <c r="J3" s="63" t="s">
        <v>37</v>
      </c>
      <c r="K3" s="63" t="s">
        <v>38</v>
      </c>
      <c r="L3" s="65" t="s">
        <v>39</v>
      </c>
      <c r="M3" s="53"/>
      <c r="N3" s="68"/>
      <c r="O3" s="68"/>
      <c r="P3" s="61" t="s">
        <v>17</v>
      </c>
      <c r="Q3" s="61" t="s">
        <v>40</v>
      </c>
      <c r="R3" s="43" t="s">
        <v>41</v>
      </c>
      <c r="S3" s="77" t="s">
        <v>42</v>
      </c>
      <c r="T3" s="77" t="s">
        <v>43</v>
      </c>
      <c r="U3" s="77" t="s">
        <v>44</v>
      </c>
      <c r="V3" s="79"/>
      <c r="W3" s="52"/>
      <c r="X3" s="52"/>
      <c r="Y3" s="52"/>
      <c r="Z3" s="50"/>
      <c r="AA3" s="50"/>
      <c r="AB3" s="52"/>
      <c r="AC3" s="54"/>
      <c r="AD3" s="55" t="s">
        <v>45</v>
      </c>
      <c r="AE3" s="111" t="s">
        <v>46</v>
      </c>
      <c r="AF3" s="55" t="s">
        <v>47</v>
      </c>
      <c r="AG3" s="111" t="s">
        <v>48</v>
      </c>
      <c r="AH3" s="55" t="s">
        <v>49</v>
      </c>
      <c r="AI3" s="55" t="s">
        <v>50</v>
      </c>
      <c r="AJ3" s="55" t="s">
        <v>51</v>
      </c>
      <c r="AK3" s="55" t="s">
        <v>52</v>
      </c>
      <c r="AL3" s="55" t="s">
        <v>53</v>
      </c>
      <c r="AM3" s="114"/>
      <c r="AN3" s="81" t="s">
        <v>54</v>
      </c>
      <c r="AO3" s="82" t="s">
        <v>55</v>
      </c>
      <c r="AP3" s="81" t="s">
        <v>56</v>
      </c>
      <c r="AQ3" s="81" t="s">
        <v>57</v>
      </c>
      <c r="AR3" s="81" t="s">
        <v>58</v>
      </c>
      <c r="AS3" s="88" t="s">
        <v>59</v>
      </c>
      <c r="AT3" s="81"/>
      <c r="AU3" s="81" t="s">
        <v>60</v>
      </c>
      <c r="AV3" s="81" t="s">
        <v>61</v>
      </c>
      <c r="AW3" s="81" t="s">
        <v>62</v>
      </c>
      <c r="AX3" s="98" t="s">
        <v>63</v>
      </c>
      <c r="AY3" s="98"/>
      <c r="AZ3" s="81" t="s">
        <v>64</v>
      </c>
      <c r="BA3" s="81" t="s">
        <v>65</v>
      </c>
      <c r="BB3" s="99" t="s">
        <v>66</v>
      </c>
      <c r="BC3" s="53"/>
      <c r="BD3" s="103"/>
      <c r="BE3" s="94"/>
      <c r="BF3" s="97"/>
    </row>
    <row r="4" spans="1:58" s="1" customFormat="1" ht="17.25" customHeight="1" x14ac:dyDescent="0.25">
      <c r="A4" s="74"/>
      <c r="B4" s="74"/>
      <c r="C4" s="74"/>
      <c r="D4" s="53"/>
      <c r="E4" s="76"/>
      <c r="F4" s="73"/>
      <c r="G4" s="64"/>
      <c r="H4" s="64"/>
      <c r="I4" s="64"/>
      <c r="J4" s="64"/>
      <c r="K4" s="64"/>
      <c r="L4" s="66"/>
      <c r="M4" s="53"/>
      <c r="N4" s="53"/>
      <c r="O4" s="53"/>
      <c r="P4" s="62"/>
      <c r="Q4" s="62"/>
      <c r="R4" s="43"/>
      <c r="S4" s="77"/>
      <c r="T4" s="77"/>
      <c r="U4" s="77"/>
      <c r="V4" s="79"/>
      <c r="W4" s="53"/>
      <c r="X4" s="53"/>
      <c r="Y4" s="53"/>
      <c r="Z4" s="51"/>
      <c r="AA4" s="51"/>
      <c r="AB4" s="53"/>
      <c r="AC4" s="54"/>
      <c r="AD4" s="55"/>
      <c r="AE4" s="111"/>
      <c r="AF4" s="55"/>
      <c r="AG4" s="111"/>
      <c r="AH4" s="55"/>
      <c r="AI4" s="55"/>
      <c r="AJ4" s="55"/>
      <c r="AK4" s="55"/>
      <c r="AL4" s="55"/>
      <c r="AM4" s="114"/>
      <c r="AN4" s="81"/>
      <c r="AO4" s="83"/>
      <c r="AP4" s="81"/>
      <c r="AQ4" s="81"/>
      <c r="AR4" s="81"/>
      <c r="AS4" s="88"/>
      <c r="AT4" s="81"/>
      <c r="AU4" s="81"/>
      <c r="AV4" s="81"/>
      <c r="AW4" s="81"/>
      <c r="AX4" s="6" t="s">
        <v>67</v>
      </c>
      <c r="AY4" s="7" t="s">
        <v>68</v>
      </c>
      <c r="AZ4" s="81"/>
      <c r="BA4" s="81"/>
      <c r="BB4" s="100"/>
      <c r="BC4" s="53"/>
      <c r="BD4" s="104"/>
      <c r="BE4" s="95"/>
      <c r="BF4" s="97"/>
    </row>
    <row r="5" spans="1:58" s="4" customFormat="1" ht="18" customHeight="1" x14ac:dyDescent="0.25">
      <c r="A5" s="4" t="s">
        <v>741</v>
      </c>
      <c r="B5" s="4" t="s">
        <v>742</v>
      </c>
      <c r="C5" s="4" t="s">
        <v>743</v>
      </c>
      <c r="D5" s="4">
        <v>5.4207386363636303</v>
      </c>
      <c r="E5" s="5" t="s">
        <v>435</v>
      </c>
      <c r="F5" s="4">
        <v>1</v>
      </c>
      <c r="H5" s="4">
        <v>0</v>
      </c>
      <c r="I5" s="4">
        <f>F5+H5</f>
        <v>1</v>
      </c>
      <c r="K5" s="4">
        <f>H5+J5</f>
        <v>0</v>
      </c>
      <c r="L5" s="4">
        <f>I5+K5</f>
        <v>1</v>
      </c>
      <c r="M5" s="4">
        <f t="shared" ref="M5" si="0">D5+L5</f>
        <v>6.4207386363636303</v>
      </c>
      <c r="N5" s="4">
        <v>2.7250000000000001</v>
      </c>
      <c r="O5" s="4">
        <f>(N5*10+50)*0.6</f>
        <v>46.35</v>
      </c>
      <c r="P5" s="4">
        <v>65</v>
      </c>
      <c r="Q5" s="8">
        <f>(P5/100)*5</f>
        <v>3.25</v>
      </c>
      <c r="S5" s="4">
        <v>0.13500000000000001</v>
      </c>
      <c r="V5" s="4">
        <f>Q5+U5+S5</f>
        <v>3.3849999999999998</v>
      </c>
      <c r="W5" s="4" t="s">
        <v>366</v>
      </c>
      <c r="X5" s="4">
        <v>0.1</v>
      </c>
      <c r="AC5" s="4">
        <f>X5+Z5+AB5</f>
        <v>0.1</v>
      </c>
      <c r="AD5" s="17">
        <v>20</v>
      </c>
      <c r="AE5" s="18">
        <f>2*AD5/20</f>
        <v>2</v>
      </c>
      <c r="AG5" s="18">
        <f>AE5+AF5</f>
        <v>2</v>
      </c>
      <c r="AH5" s="4">
        <v>0</v>
      </c>
      <c r="AM5" s="18">
        <f>AG5+AH5+AJ5+AL5</f>
        <v>2</v>
      </c>
      <c r="AT5" s="4">
        <f>AO5+AQ5+AS5</f>
        <v>0</v>
      </c>
      <c r="AW5" s="4">
        <v>0</v>
      </c>
      <c r="BA5" s="4" t="s">
        <v>744</v>
      </c>
      <c r="BB5" s="4">
        <v>0.05</v>
      </c>
      <c r="BC5" s="4">
        <f>AT5+AW5+BB5</f>
        <v>0.05</v>
      </c>
      <c r="BD5" s="4">
        <f>M5+O5+V5+AC5+AM5+BC5</f>
        <v>58.305738636363628</v>
      </c>
      <c r="BE5" s="4">
        <f>RANK(N5,N:N)</f>
        <v>22</v>
      </c>
      <c r="BF5" s="4">
        <f>RANK(BD5,BD:BD,0)</f>
        <v>23</v>
      </c>
    </row>
    <row r="6" spans="1:58" s="4" customFormat="1" ht="18" customHeight="1" x14ac:dyDescent="0.25">
      <c r="A6" s="4" t="s">
        <v>741</v>
      </c>
      <c r="B6" s="4" t="s">
        <v>745</v>
      </c>
      <c r="C6" s="4" t="s">
        <v>746</v>
      </c>
      <c r="D6" s="4">
        <v>5.2698863636363598</v>
      </c>
      <c r="E6" s="5" t="s">
        <v>435</v>
      </c>
      <c r="F6" s="4">
        <v>1</v>
      </c>
      <c r="H6" s="4">
        <v>0</v>
      </c>
      <c r="I6" s="4">
        <f>F6+H6</f>
        <v>1</v>
      </c>
      <c r="K6" s="4">
        <f t="shared" ref="K6:K39" si="1">H6+J6</f>
        <v>0</v>
      </c>
      <c r="L6" s="4">
        <f t="shared" ref="L6:L39" si="2">I6+K6</f>
        <v>1</v>
      </c>
      <c r="M6" s="4">
        <f t="shared" ref="M6:M39" si="3">D6+L6</f>
        <v>6.2698863636363598</v>
      </c>
      <c r="N6" s="4">
        <v>2.3980000000000001</v>
      </c>
      <c r="O6" s="4">
        <f t="shared" ref="O6:O39" si="4">(N6*10+50)*0.6</f>
        <v>44.387999999999998</v>
      </c>
      <c r="P6" s="4">
        <v>62.5</v>
      </c>
      <c r="Q6" s="8">
        <f t="shared" ref="Q6:Q39" si="5">(P6/100)*5</f>
        <v>3.125</v>
      </c>
      <c r="S6" s="4">
        <v>0.78</v>
      </c>
      <c r="V6" s="4">
        <f>Q6+U6+S6</f>
        <v>3.9050000000000002</v>
      </c>
      <c r="W6" s="4" t="s">
        <v>366</v>
      </c>
      <c r="X6" s="4">
        <v>0.1</v>
      </c>
      <c r="AC6" s="4">
        <f>X6+Z6+AB6</f>
        <v>0.1</v>
      </c>
      <c r="AD6" s="17">
        <v>14</v>
      </c>
      <c r="AE6" s="18">
        <f t="shared" ref="AE6:AE39" si="6">2*AD6/20</f>
        <v>1.4</v>
      </c>
      <c r="AG6" s="18">
        <f t="shared" ref="AG6:AG22" si="7">AE6+AF6</f>
        <v>1.4</v>
      </c>
      <c r="AH6" s="4">
        <v>0</v>
      </c>
      <c r="AM6" s="18">
        <f t="shared" ref="AM6:AM13" si="8">AG6+AH6+AJ6+AL6</f>
        <v>1.4</v>
      </c>
      <c r="AT6" s="4">
        <f>AO6+AQ6+AS6</f>
        <v>0</v>
      </c>
      <c r="AW6" s="4">
        <v>0</v>
      </c>
      <c r="BA6" s="4" t="s">
        <v>744</v>
      </c>
      <c r="BB6" s="4">
        <v>0.05</v>
      </c>
      <c r="BC6" s="4">
        <f t="shared" ref="BC6:BC39" si="9">AT6+AW6+BB6</f>
        <v>0.05</v>
      </c>
      <c r="BD6" s="4">
        <f t="shared" ref="BD6:BD39" si="10">M6+O6+V6+AC6+AM6+BC6</f>
        <v>56.112886363636356</v>
      </c>
      <c r="BE6" s="4">
        <f>RANK(N6,N:N)</f>
        <v>28</v>
      </c>
      <c r="BF6" s="4">
        <f>RANK(BD6,BD:BD,0)</f>
        <v>30</v>
      </c>
    </row>
    <row r="7" spans="1:58" s="4" customFormat="1" ht="18" customHeight="1" x14ac:dyDescent="0.25">
      <c r="A7" s="4" t="s">
        <v>741</v>
      </c>
      <c r="B7" s="4" t="s">
        <v>747</v>
      </c>
      <c r="C7" s="4" t="s">
        <v>748</v>
      </c>
      <c r="D7" s="4">
        <v>5.5681818181818201</v>
      </c>
      <c r="E7" s="5" t="s">
        <v>435</v>
      </c>
      <c r="F7" s="4">
        <v>1</v>
      </c>
      <c r="H7" s="4">
        <v>0</v>
      </c>
      <c r="I7" s="4">
        <f t="shared" ref="I7:I39" si="11">F7+H7</f>
        <v>1</v>
      </c>
      <c r="K7" s="4">
        <f t="shared" si="1"/>
        <v>0</v>
      </c>
      <c r="L7" s="4">
        <f t="shared" si="2"/>
        <v>1</v>
      </c>
      <c r="M7" s="4">
        <f t="shared" si="3"/>
        <v>6.5681818181818201</v>
      </c>
      <c r="N7" s="4">
        <v>3.4460000000000002</v>
      </c>
      <c r="O7" s="4">
        <f t="shared" si="4"/>
        <v>50.676000000000002</v>
      </c>
      <c r="P7" s="4">
        <v>82.5</v>
      </c>
      <c r="Q7" s="8">
        <f t="shared" si="5"/>
        <v>4.125</v>
      </c>
      <c r="S7" s="4">
        <v>0.9</v>
      </c>
      <c r="V7" s="4">
        <f t="shared" ref="V7:V39" si="12">Q7+U7+S7</f>
        <v>5.0250000000000004</v>
      </c>
      <c r="W7" s="4" t="s">
        <v>366</v>
      </c>
      <c r="X7" s="4">
        <v>0.1</v>
      </c>
      <c r="AC7" s="4">
        <f t="shared" ref="AC7:AC39" si="13">X7+Z7+AB7</f>
        <v>0.1</v>
      </c>
      <c r="AD7" s="17">
        <v>20</v>
      </c>
      <c r="AE7" s="18">
        <f t="shared" si="6"/>
        <v>2</v>
      </c>
      <c r="AG7" s="18">
        <f t="shared" si="7"/>
        <v>2</v>
      </c>
      <c r="AH7" s="4">
        <v>0</v>
      </c>
      <c r="AK7" s="5" t="s">
        <v>77</v>
      </c>
      <c r="AL7" s="4">
        <v>0.5</v>
      </c>
      <c r="AM7" s="18">
        <f t="shared" si="8"/>
        <v>2.5</v>
      </c>
      <c r="AT7" s="4">
        <f t="shared" ref="AT7:AT39" si="14">AO7+AQ7+AS7</f>
        <v>0</v>
      </c>
      <c r="AW7" s="4">
        <v>0</v>
      </c>
      <c r="AX7" s="4" t="s">
        <v>749</v>
      </c>
      <c r="AY7" s="4" t="s">
        <v>749</v>
      </c>
      <c r="BA7" s="4" t="s">
        <v>744</v>
      </c>
      <c r="BB7" s="4">
        <v>1.25</v>
      </c>
      <c r="BC7" s="4">
        <f t="shared" si="9"/>
        <v>1.25</v>
      </c>
      <c r="BD7" s="4">
        <f t="shared" si="10"/>
        <v>66.119181818181829</v>
      </c>
      <c r="BE7" s="4">
        <f t="shared" ref="BE7:BE38" si="15">RANK(N7,N:N)</f>
        <v>5</v>
      </c>
      <c r="BF7" s="4">
        <f t="shared" ref="BF7:BF38" si="16">RANK(BD7,BD:BD,0)</f>
        <v>5</v>
      </c>
    </row>
    <row r="8" spans="1:58" s="4" customFormat="1" ht="18" customHeight="1" x14ac:dyDescent="0.25">
      <c r="A8" s="4" t="s">
        <v>741</v>
      </c>
      <c r="B8" s="4" t="s">
        <v>750</v>
      </c>
      <c r="C8" s="4" t="s">
        <v>751</v>
      </c>
      <c r="D8" s="4">
        <v>5.6851102941176404</v>
      </c>
      <c r="E8" s="5" t="s">
        <v>435</v>
      </c>
      <c r="F8" s="4">
        <v>1</v>
      </c>
      <c r="H8" s="4">
        <v>0</v>
      </c>
      <c r="I8" s="4">
        <f t="shared" si="11"/>
        <v>1</v>
      </c>
      <c r="J8" s="4" t="s">
        <v>752</v>
      </c>
      <c r="K8" s="4">
        <v>0.25</v>
      </c>
      <c r="L8" s="4">
        <f t="shared" si="2"/>
        <v>1.25</v>
      </c>
      <c r="M8" s="4">
        <f t="shared" si="3"/>
        <v>6.9351102941176404</v>
      </c>
      <c r="N8" s="4">
        <v>3.198</v>
      </c>
      <c r="O8" s="4">
        <f t="shared" si="4"/>
        <v>49.188000000000002</v>
      </c>
      <c r="P8" s="4">
        <v>89.5</v>
      </c>
      <c r="Q8" s="8">
        <f t="shared" si="5"/>
        <v>4.4749999999999996</v>
      </c>
      <c r="S8" s="4">
        <v>0.61499999999999999</v>
      </c>
      <c r="V8" s="4">
        <f t="shared" si="12"/>
        <v>5.09</v>
      </c>
      <c r="W8" s="4" t="s">
        <v>366</v>
      </c>
      <c r="X8" s="4">
        <v>0.1</v>
      </c>
      <c r="AC8" s="4">
        <f t="shared" si="13"/>
        <v>0.1</v>
      </c>
      <c r="AD8" s="17">
        <v>18</v>
      </c>
      <c r="AE8" s="18">
        <f t="shared" si="6"/>
        <v>1.8</v>
      </c>
      <c r="AG8" s="18">
        <f t="shared" si="7"/>
        <v>1.8</v>
      </c>
      <c r="AH8" s="4">
        <v>1.72</v>
      </c>
      <c r="AK8" s="4" t="s">
        <v>130</v>
      </c>
      <c r="AL8" s="4">
        <v>0.2</v>
      </c>
      <c r="AM8" s="18">
        <f t="shared" si="8"/>
        <v>3.72</v>
      </c>
      <c r="AN8" s="4" t="s">
        <v>753</v>
      </c>
      <c r="AO8" s="4">
        <v>0.6</v>
      </c>
      <c r="AT8" s="4">
        <f t="shared" si="14"/>
        <v>0.6</v>
      </c>
      <c r="AW8" s="4">
        <v>0</v>
      </c>
      <c r="AX8" s="4" t="s">
        <v>754</v>
      </c>
      <c r="AY8" s="4" t="s">
        <v>755</v>
      </c>
      <c r="AZ8" s="4" t="s">
        <v>124</v>
      </c>
      <c r="BA8" s="4" t="s">
        <v>744</v>
      </c>
      <c r="BB8" s="4">
        <v>1.95</v>
      </c>
      <c r="BC8" s="4">
        <f t="shared" si="9"/>
        <v>2.5499999999999998</v>
      </c>
      <c r="BD8" s="4">
        <f t="shared" si="10"/>
        <v>67.583110294117645</v>
      </c>
      <c r="BE8" s="4">
        <f t="shared" si="15"/>
        <v>12</v>
      </c>
      <c r="BF8" s="4">
        <f t="shared" si="16"/>
        <v>3</v>
      </c>
    </row>
    <row r="9" spans="1:58" s="4" customFormat="1" ht="18" customHeight="1" x14ac:dyDescent="0.25">
      <c r="A9" s="4" t="s">
        <v>741</v>
      </c>
      <c r="B9" s="4" t="s">
        <v>756</v>
      </c>
      <c r="C9" s="4" t="s">
        <v>757</v>
      </c>
      <c r="D9" s="4">
        <v>5.5625</v>
      </c>
      <c r="E9" s="5" t="s">
        <v>435</v>
      </c>
      <c r="F9" s="4">
        <v>1</v>
      </c>
      <c r="H9" s="4">
        <v>0</v>
      </c>
      <c r="I9" s="4">
        <f t="shared" si="11"/>
        <v>1</v>
      </c>
      <c r="K9" s="4">
        <f t="shared" si="1"/>
        <v>0</v>
      </c>
      <c r="L9" s="4">
        <f t="shared" si="2"/>
        <v>1</v>
      </c>
      <c r="M9" s="4">
        <f t="shared" si="3"/>
        <v>6.5625</v>
      </c>
      <c r="N9" s="4">
        <v>3.69</v>
      </c>
      <c r="O9" s="4">
        <f t="shared" si="4"/>
        <v>52.14</v>
      </c>
      <c r="P9" s="4">
        <v>84.5</v>
      </c>
      <c r="Q9" s="8">
        <f t="shared" si="5"/>
        <v>4.2249999999999996</v>
      </c>
      <c r="S9" s="4">
        <v>0.75</v>
      </c>
      <c r="V9" s="4">
        <f t="shared" si="12"/>
        <v>4.9749999999999996</v>
      </c>
      <c r="W9" s="4" t="s">
        <v>366</v>
      </c>
      <c r="X9" s="4">
        <v>0.1</v>
      </c>
      <c r="AC9" s="4">
        <f t="shared" si="13"/>
        <v>0.1</v>
      </c>
      <c r="AD9" s="17">
        <v>20</v>
      </c>
      <c r="AE9" s="18">
        <f t="shared" si="6"/>
        <v>2</v>
      </c>
      <c r="AG9" s="18">
        <f t="shared" si="7"/>
        <v>2</v>
      </c>
      <c r="AH9" s="4">
        <v>0</v>
      </c>
      <c r="AK9" s="5" t="s">
        <v>77</v>
      </c>
      <c r="AL9" s="4">
        <v>0.5</v>
      </c>
      <c r="AM9" s="18">
        <f t="shared" si="8"/>
        <v>2.5</v>
      </c>
      <c r="AT9" s="4">
        <f t="shared" si="14"/>
        <v>0</v>
      </c>
      <c r="AW9" s="4">
        <v>0</v>
      </c>
      <c r="AX9" s="4" t="s">
        <v>758</v>
      </c>
      <c r="AY9" s="4" t="s">
        <v>758</v>
      </c>
      <c r="BA9" s="4" t="s">
        <v>744</v>
      </c>
      <c r="BB9" s="4">
        <v>1.05</v>
      </c>
      <c r="BC9" s="4">
        <f t="shared" si="9"/>
        <v>1.05</v>
      </c>
      <c r="BD9" s="4">
        <f t="shared" si="10"/>
        <v>67.327500000000001</v>
      </c>
      <c r="BE9" s="4">
        <f t="shared" si="15"/>
        <v>2</v>
      </c>
      <c r="BF9" s="4">
        <f t="shared" si="16"/>
        <v>4</v>
      </c>
    </row>
    <row r="10" spans="1:58" s="4" customFormat="1" ht="18" customHeight="1" x14ac:dyDescent="0.25">
      <c r="A10" s="4" t="s">
        <v>741</v>
      </c>
      <c r="B10" s="4" t="s">
        <v>759</v>
      </c>
      <c r="C10" s="4" t="s">
        <v>760</v>
      </c>
      <c r="D10" s="4">
        <v>5.3025568181818201</v>
      </c>
      <c r="E10" s="5" t="s">
        <v>435</v>
      </c>
      <c r="F10" s="4">
        <v>1</v>
      </c>
      <c r="H10" s="4">
        <v>0</v>
      </c>
      <c r="I10" s="4">
        <f t="shared" si="11"/>
        <v>1</v>
      </c>
      <c r="K10" s="4">
        <f t="shared" si="1"/>
        <v>0</v>
      </c>
      <c r="L10" s="4">
        <f t="shared" si="2"/>
        <v>1</v>
      </c>
      <c r="M10" s="4">
        <f t="shared" si="3"/>
        <v>6.3025568181818201</v>
      </c>
      <c r="N10" s="4">
        <v>2.2130000000000001</v>
      </c>
      <c r="O10" s="4">
        <f t="shared" si="4"/>
        <v>43.277999999999999</v>
      </c>
      <c r="P10" s="4">
        <v>70</v>
      </c>
      <c r="Q10" s="8">
        <f t="shared" si="5"/>
        <v>3.5</v>
      </c>
      <c r="S10" s="4">
        <v>0.42</v>
      </c>
      <c r="V10" s="4">
        <f t="shared" si="12"/>
        <v>3.92</v>
      </c>
      <c r="W10" s="4" t="s">
        <v>366</v>
      </c>
      <c r="X10" s="4">
        <v>0.1</v>
      </c>
      <c r="AC10" s="4">
        <f t="shared" si="13"/>
        <v>0.1</v>
      </c>
      <c r="AD10" s="17">
        <v>20</v>
      </c>
      <c r="AE10" s="18">
        <f t="shared" si="6"/>
        <v>2</v>
      </c>
      <c r="AG10" s="18">
        <f t="shared" si="7"/>
        <v>2</v>
      </c>
      <c r="AH10" s="4">
        <v>0</v>
      </c>
      <c r="AM10" s="18">
        <f t="shared" si="8"/>
        <v>2</v>
      </c>
      <c r="AT10" s="4">
        <f t="shared" si="14"/>
        <v>0</v>
      </c>
      <c r="AW10" s="4">
        <v>0</v>
      </c>
      <c r="BA10" s="4" t="s">
        <v>744</v>
      </c>
      <c r="BB10" s="4">
        <v>0.05</v>
      </c>
      <c r="BC10" s="4">
        <f t="shared" si="9"/>
        <v>0.05</v>
      </c>
      <c r="BD10" s="4">
        <f t="shared" si="10"/>
        <v>55.650556818181819</v>
      </c>
      <c r="BE10" s="4">
        <f t="shared" si="15"/>
        <v>30</v>
      </c>
      <c r="BF10" s="4">
        <f t="shared" si="16"/>
        <v>31</v>
      </c>
    </row>
    <row r="11" spans="1:58" s="4" customFormat="1" ht="18" customHeight="1" x14ac:dyDescent="0.25">
      <c r="A11" s="4" t="s">
        <v>741</v>
      </c>
      <c r="B11" s="4" t="s">
        <v>761</v>
      </c>
      <c r="C11" s="4" t="s">
        <v>762</v>
      </c>
      <c r="D11" s="4">
        <v>5.6872159090909102</v>
      </c>
      <c r="E11" s="5" t="s">
        <v>435</v>
      </c>
      <c r="F11" s="4">
        <v>1</v>
      </c>
      <c r="H11" s="4">
        <v>0</v>
      </c>
      <c r="I11" s="4">
        <f t="shared" si="11"/>
        <v>1</v>
      </c>
      <c r="K11" s="4">
        <f t="shared" si="1"/>
        <v>0</v>
      </c>
      <c r="L11" s="4">
        <f t="shared" si="2"/>
        <v>1</v>
      </c>
      <c r="M11" s="4">
        <f t="shared" si="3"/>
        <v>6.6872159090909102</v>
      </c>
      <c r="N11" s="4">
        <v>2.944</v>
      </c>
      <c r="O11" s="4">
        <f t="shared" si="4"/>
        <v>47.663999999999994</v>
      </c>
      <c r="P11" s="4">
        <v>84</v>
      </c>
      <c r="Q11" s="8">
        <f t="shared" si="5"/>
        <v>4.2</v>
      </c>
      <c r="S11" s="4">
        <v>0.42</v>
      </c>
      <c r="V11" s="4">
        <f t="shared" si="12"/>
        <v>4.62</v>
      </c>
      <c r="W11" s="4" t="s">
        <v>366</v>
      </c>
      <c r="X11" s="4">
        <v>0.1</v>
      </c>
      <c r="AC11" s="4">
        <f t="shared" si="13"/>
        <v>0.1</v>
      </c>
      <c r="AD11" s="17">
        <v>16</v>
      </c>
      <c r="AE11" s="18">
        <f t="shared" si="6"/>
        <v>1.6</v>
      </c>
      <c r="AG11" s="18">
        <f t="shared" si="7"/>
        <v>1.6</v>
      </c>
      <c r="AH11" s="4">
        <v>2</v>
      </c>
      <c r="AM11" s="18">
        <f t="shared" si="8"/>
        <v>3.6</v>
      </c>
      <c r="AT11" s="4">
        <f t="shared" si="14"/>
        <v>0</v>
      </c>
      <c r="AW11" s="4">
        <v>0</v>
      </c>
      <c r="AY11" s="4" t="s">
        <v>276</v>
      </c>
      <c r="AZ11" s="4" t="s">
        <v>124</v>
      </c>
      <c r="BA11" s="4" t="s">
        <v>744</v>
      </c>
      <c r="BB11" s="4">
        <v>1.05</v>
      </c>
      <c r="BC11" s="4">
        <f t="shared" si="9"/>
        <v>1.05</v>
      </c>
      <c r="BD11" s="4">
        <f t="shared" si="10"/>
        <v>63.721215909090901</v>
      </c>
      <c r="BE11" s="4">
        <f t="shared" si="15"/>
        <v>16</v>
      </c>
      <c r="BF11" s="4">
        <f t="shared" si="16"/>
        <v>12</v>
      </c>
    </row>
    <row r="12" spans="1:58" s="4" customFormat="1" ht="18" customHeight="1" x14ac:dyDescent="0.25">
      <c r="A12" s="4" t="s">
        <v>741</v>
      </c>
      <c r="B12" s="4" t="s">
        <v>763</v>
      </c>
      <c r="C12" s="4" t="s">
        <v>764</v>
      </c>
      <c r="D12" s="4">
        <v>5.5113970588235199</v>
      </c>
      <c r="E12" s="5" t="s">
        <v>435</v>
      </c>
      <c r="F12" s="4">
        <v>1</v>
      </c>
      <c r="H12" s="4">
        <v>0</v>
      </c>
      <c r="I12" s="4">
        <f t="shared" si="11"/>
        <v>1</v>
      </c>
      <c r="K12" s="4">
        <f t="shared" si="1"/>
        <v>0</v>
      </c>
      <c r="L12" s="4">
        <f t="shared" si="2"/>
        <v>1</v>
      </c>
      <c r="M12" s="4">
        <f t="shared" si="3"/>
        <v>6.5113970588235199</v>
      </c>
      <c r="N12" s="4">
        <v>2.2240000000000002</v>
      </c>
      <c r="O12" s="4">
        <f t="shared" si="4"/>
        <v>43.344000000000001</v>
      </c>
      <c r="P12" s="4">
        <v>71</v>
      </c>
      <c r="Q12" s="8">
        <f t="shared" si="5"/>
        <v>3.55</v>
      </c>
      <c r="S12" s="4">
        <v>0.40500000000000003</v>
      </c>
      <c r="V12" s="4">
        <f t="shared" si="12"/>
        <v>3.9550000000000001</v>
      </c>
      <c r="W12" s="4" t="s">
        <v>366</v>
      </c>
      <c r="X12" s="4">
        <v>0.1</v>
      </c>
      <c r="AC12" s="4">
        <f t="shared" si="13"/>
        <v>0.1</v>
      </c>
      <c r="AD12" s="17">
        <v>19</v>
      </c>
      <c r="AE12" s="18">
        <f t="shared" si="6"/>
        <v>1.9</v>
      </c>
      <c r="AG12" s="18">
        <f t="shared" si="7"/>
        <v>1.9</v>
      </c>
      <c r="AH12" s="4">
        <v>0</v>
      </c>
      <c r="AK12" s="5" t="s">
        <v>77</v>
      </c>
      <c r="AL12" s="4">
        <v>0.5</v>
      </c>
      <c r="AM12" s="18">
        <f t="shared" si="8"/>
        <v>2.4</v>
      </c>
      <c r="AT12" s="4">
        <f t="shared" si="14"/>
        <v>0</v>
      </c>
      <c r="AW12" s="4">
        <v>0</v>
      </c>
      <c r="BA12" s="4" t="s">
        <v>744</v>
      </c>
      <c r="BB12" s="4">
        <v>0.05</v>
      </c>
      <c r="BC12" s="4">
        <f t="shared" si="9"/>
        <v>0.05</v>
      </c>
      <c r="BD12" s="4">
        <f t="shared" si="10"/>
        <v>56.360397058823516</v>
      </c>
      <c r="BE12" s="4">
        <f t="shared" si="15"/>
        <v>29</v>
      </c>
      <c r="BF12" s="4">
        <f t="shared" si="16"/>
        <v>29</v>
      </c>
    </row>
    <row r="13" spans="1:58" s="4" customFormat="1" ht="18" customHeight="1" x14ac:dyDescent="0.25">
      <c r="A13" s="4" t="s">
        <v>741</v>
      </c>
      <c r="B13" s="4" t="s">
        <v>765</v>
      </c>
      <c r="C13" s="4" t="s">
        <v>766</v>
      </c>
      <c r="D13" s="4">
        <v>5.0122159090909104</v>
      </c>
      <c r="E13" s="5" t="s">
        <v>435</v>
      </c>
      <c r="F13" s="4">
        <v>1</v>
      </c>
      <c r="H13" s="4">
        <v>0</v>
      </c>
      <c r="I13" s="4">
        <f t="shared" si="11"/>
        <v>1</v>
      </c>
      <c r="K13" s="4">
        <f t="shared" si="1"/>
        <v>0</v>
      </c>
      <c r="L13" s="4">
        <f t="shared" si="2"/>
        <v>1</v>
      </c>
      <c r="M13" s="4">
        <f t="shared" si="3"/>
        <v>6.0122159090909104</v>
      </c>
      <c r="N13" s="4">
        <v>1.78</v>
      </c>
      <c r="O13" s="4">
        <f t="shared" si="4"/>
        <v>40.68</v>
      </c>
      <c r="P13" s="4">
        <v>64.5</v>
      </c>
      <c r="Q13" s="8">
        <f t="shared" si="5"/>
        <v>3.2250000000000001</v>
      </c>
      <c r="S13" s="4">
        <v>0.39</v>
      </c>
      <c r="V13" s="4">
        <f t="shared" si="12"/>
        <v>3.6150000000000002</v>
      </c>
      <c r="W13" s="4" t="s">
        <v>366</v>
      </c>
      <c r="X13" s="4">
        <v>0.1</v>
      </c>
      <c r="AC13" s="4">
        <f t="shared" si="13"/>
        <v>0.1</v>
      </c>
      <c r="AD13" s="17">
        <v>16</v>
      </c>
      <c r="AE13" s="18">
        <f t="shared" si="6"/>
        <v>1.6</v>
      </c>
      <c r="AG13" s="18">
        <f t="shared" si="7"/>
        <v>1.6</v>
      </c>
      <c r="AH13" s="4">
        <v>0</v>
      </c>
      <c r="AM13" s="18">
        <f t="shared" si="8"/>
        <v>1.6</v>
      </c>
      <c r="AT13" s="4">
        <f t="shared" si="14"/>
        <v>0</v>
      </c>
      <c r="AW13" s="4">
        <v>0</v>
      </c>
      <c r="BA13" s="4" t="s">
        <v>744</v>
      </c>
      <c r="BB13" s="4">
        <v>0.05</v>
      </c>
      <c r="BC13" s="4">
        <f t="shared" si="9"/>
        <v>0.05</v>
      </c>
      <c r="BD13" s="4">
        <f t="shared" si="10"/>
        <v>52.057215909090914</v>
      </c>
      <c r="BE13" s="4">
        <f t="shared" si="15"/>
        <v>33</v>
      </c>
      <c r="BF13" s="4">
        <f t="shared" si="16"/>
        <v>33</v>
      </c>
    </row>
    <row r="14" spans="1:58" s="4" customFormat="1" ht="18" customHeight="1" x14ac:dyDescent="0.25">
      <c r="A14" s="4" t="s">
        <v>741</v>
      </c>
      <c r="B14" s="4" t="s">
        <v>767</v>
      </c>
      <c r="C14" s="4" t="s">
        <v>768</v>
      </c>
      <c r="D14" s="4">
        <v>5.7794117647058796</v>
      </c>
      <c r="E14" s="5" t="s">
        <v>435</v>
      </c>
      <c r="F14" s="4">
        <v>1</v>
      </c>
      <c r="H14" s="4">
        <v>0</v>
      </c>
      <c r="I14" s="4">
        <f t="shared" si="11"/>
        <v>1</v>
      </c>
      <c r="K14" s="4">
        <f t="shared" si="1"/>
        <v>0</v>
      </c>
      <c r="L14" s="4">
        <f t="shared" si="2"/>
        <v>1</v>
      </c>
      <c r="M14" s="4">
        <f t="shared" si="3"/>
        <v>6.7794117647058796</v>
      </c>
      <c r="N14" s="4">
        <v>3.262</v>
      </c>
      <c r="O14" s="4">
        <f t="shared" si="4"/>
        <v>49.572000000000003</v>
      </c>
      <c r="P14" s="4">
        <v>95</v>
      </c>
      <c r="Q14" s="8">
        <f t="shared" si="5"/>
        <v>4.75</v>
      </c>
      <c r="R14" s="4" t="s">
        <v>769</v>
      </c>
      <c r="S14" s="4">
        <v>0.9</v>
      </c>
      <c r="T14" s="5" t="s">
        <v>770</v>
      </c>
      <c r="U14" s="4">
        <v>1.55</v>
      </c>
      <c r="V14" s="4">
        <f t="shared" si="12"/>
        <v>7.2</v>
      </c>
      <c r="W14" s="4" t="s">
        <v>366</v>
      </c>
      <c r="X14" s="4">
        <v>0.1</v>
      </c>
      <c r="AC14" s="4">
        <f t="shared" si="13"/>
        <v>0.1</v>
      </c>
      <c r="AD14" s="17">
        <v>19</v>
      </c>
      <c r="AE14" s="18">
        <f t="shared" si="6"/>
        <v>1.9</v>
      </c>
      <c r="AG14" s="18">
        <f t="shared" si="7"/>
        <v>1.9</v>
      </c>
      <c r="AH14" s="4">
        <v>2</v>
      </c>
      <c r="AK14" s="5" t="s">
        <v>490</v>
      </c>
      <c r="AL14" s="4">
        <v>0.7</v>
      </c>
      <c r="AM14" s="18">
        <f t="shared" ref="AM14:AM39" si="17">AG14+AH14+AJ14+AL14</f>
        <v>4.5999999999999996</v>
      </c>
      <c r="AN14" s="4" t="s">
        <v>771</v>
      </c>
      <c r="AO14" s="4">
        <v>2.5</v>
      </c>
      <c r="AT14" s="4">
        <f t="shared" si="14"/>
        <v>2.5</v>
      </c>
      <c r="AU14" s="4" t="s">
        <v>131</v>
      </c>
      <c r="AW14" s="4">
        <v>0.15</v>
      </c>
      <c r="AX14" s="4" t="s">
        <v>772</v>
      </c>
      <c r="AY14" s="4" t="s">
        <v>773</v>
      </c>
      <c r="AZ14" s="4" t="s">
        <v>774</v>
      </c>
      <c r="BA14" s="4" t="s">
        <v>775</v>
      </c>
      <c r="BB14" s="4">
        <v>3.55</v>
      </c>
      <c r="BC14" s="4">
        <f t="shared" si="9"/>
        <v>6.1999999999999993</v>
      </c>
      <c r="BD14" s="4">
        <f t="shared" si="10"/>
        <v>74.451411764705881</v>
      </c>
      <c r="BE14" s="4">
        <f t="shared" si="15"/>
        <v>11</v>
      </c>
      <c r="BF14" s="4">
        <f t="shared" si="16"/>
        <v>1</v>
      </c>
    </row>
    <row r="15" spans="1:58" s="4" customFormat="1" ht="18" customHeight="1" x14ac:dyDescent="0.25">
      <c r="A15" s="4" t="s">
        <v>741</v>
      </c>
      <c r="B15" s="4" t="s">
        <v>776</v>
      </c>
      <c r="C15" s="4" t="s">
        <v>777</v>
      </c>
      <c r="D15" s="4">
        <v>5.3139204545454604</v>
      </c>
      <c r="E15" s="5" t="s">
        <v>435</v>
      </c>
      <c r="F15" s="4">
        <v>1</v>
      </c>
      <c r="H15" s="4">
        <v>0</v>
      </c>
      <c r="I15" s="4">
        <f t="shared" si="11"/>
        <v>1</v>
      </c>
      <c r="K15" s="4">
        <f t="shared" si="1"/>
        <v>0</v>
      </c>
      <c r="L15" s="4">
        <f t="shared" si="2"/>
        <v>1</v>
      </c>
      <c r="M15" s="4">
        <f t="shared" si="3"/>
        <v>6.3139204545454604</v>
      </c>
      <c r="N15" s="4">
        <v>2.9460000000000002</v>
      </c>
      <c r="O15" s="4">
        <f t="shared" si="4"/>
        <v>47.676000000000002</v>
      </c>
      <c r="P15" s="4">
        <v>65</v>
      </c>
      <c r="Q15" s="8">
        <f t="shared" si="5"/>
        <v>3.25</v>
      </c>
      <c r="S15" s="4">
        <v>0.9</v>
      </c>
      <c r="V15" s="4">
        <f t="shared" si="12"/>
        <v>4.1500000000000004</v>
      </c>
      <c r="W15" s="4" t="s">
        <v>366</v>
      </c>
      <c r="X15" s="4">
        <v>0.1</v>
      </c>
      <c r="AC15" s="4">
        <f t="shared" si="13"/>
        <v>0.1</v>
      </c>
      <c r="AD15" s="17">
        <v>13</v>
      </c>
      <c r="AE15" s="18">
        <f t="shared" si="6"/>
        <v>1.3</v>
      </c>
      <c r="AG15" s="18">
        <f t="shared" si="7"/>
        <v>1.3</v>
      </c>
      <c r="AH15" s="4">
        <v>0</v>
      </c>
      <c r="AM15" s="18">
        <f t="shared" si="17"/>
        <v>1.3</v>
      </c>
      <c r="AT15" s="4">
        <f t="shared" si="14"/>
        <v>0</v>
      </c>
      <c r="AW15" s="4">
        <v>0</v>
      </c>
      <c r="BA15" s="4" t="s">
        <v>744</v>
      </c>
      <c r="BB15" s="4">
        <v>0.05</v>
      </c>
      <c r="BC15" s="4">
        <f t="shared" si="9"/>
        <v>0.05</v>
      </c>
      <c r="BD15" s="4">
        <f t="shared" si="10"/>
        <v>59.589920454545457</v>
      </c>
      <c r="BE15" s="4">
        <f t="shared" si="15"/>
        <v>15</v>
      </c>
      <c r="BF15" s="4">
        <f t="shared" si="16"/>
        <v>20</v>
      </c>
    </row>
    <row r="16" spans="1:58" s="4" customFormat="1" ht="18" customHeight="1" x14ac:dyDescent="0.25">
      <c r="A16" s="4" t="s">
        <v>741</v>
      </c>
      <c r="B16" s="4" t="s">
        <v>778</v>
      </c>
      <c r="C16" s="4" t="s">
        <v>779</v>
      </c>
      <c r="D16" s="4">
        <v>5.6906249999999998</v>
      </c>
      <c r="E16" s="5" t="s">
        <v>435</v>
      </c>
      <c r="F16" s="4">
        <v>1</v>
      </c>
      <c r="H16" s="4">
        <v>0</v>
      </c>
      <c r="I16" s="4">
        <f t="shared" si="11"/>
        <v>1</v>
      </c>
      <c r="K16" s="4">
        <f t="shared" si="1"/>
        <v>0</v>
      </c>
      <c r="L16" s="4">
        <f t="shared" si="2"/>
        <v>1</v>
      </c>
      <c r="M16" s="4">
        <f t="shared" si="3"/>
        <v>6.6906249999999998</v>
      </c>
      <c r="N16" s="4">
        <v>2.8290000000000002</v>
      </c>
      <c r="O16" s="4">
        <f t="shared" si="4"/>
        <v>46.974000000000004</v>
      </c>
      <c r="P16" s="4">
        <v>63.5</v>
      </c>
      <c r="Q16" s="8">
        <f t="shared" si="5"/>
        <v>3.1749999999999998</v>
      </c>
      <c r="S16" s="4">
        <v>0.13500000000000001</v>
      </c>
      <c r="V16" s="4">
        <f t="shared" si="12"/>
        <v>3.3099999999999996</v>
      </c>
      <c r="W16" s="4" t="s">
        <v>366</v>
      </c>
      <c r="X16" s="4">
        <v>0.1</v>
      </c>
      <c r="AC16" s="4">
        <f t="shared" si="13"/>
        <v>0.1</v>
      </c>
      <c r="AD16" s="17">
        <v>12</v>
      </c>
      <c r="AE16" s="18">
        <f t="shared" si="6"/>
        <v>1.2</v>
      </c>
      <c r="AG16" s="18">
        <f t="shared" si="7"/>
        <v>1.2</v>
      </c>
      <c r="AH16" s="4">
        <v>0.9</v>
      </c>
      <c r="AM16" s="18">
        <f t="shared" si="17"/>
        <v>2.1</v>
      </c>
      <c r="AT16" s="4">
        <f t="shared" si="14"/>
        <v>0</v>
      </c>
      <c r="AW16" s="4">
        <v>0</v>
      </c>
      <c r="BA16" s="4" t="s">
        <v>744</v>
      </c>
      <c r="BB16" s="4">
        <v>0.05</v>
      </c>
      <c r="BC16" s="4">
        <f t="shared" si="9"/>
        <v>0.05</v>
      </c>
      <c r="BD16" s="4">
        <f t="shared" si="10"/>
        <v>59.224625000000003</v>
      </c>
      <c r="BE16" s="4">
        <f t="shared" si="15"/>
        <v>21</v>
      </c>
      <c r="BF16" s="4">
        <f t="shared" si="16"/>
        <v>21</v>
      </c>
    </row>
    <row r="17" spans="1:58" s="4" customFormat="1" ht="18" customHeight="1" x14ac:dyDescent="0.25">
      <c r="A17" s="4" t="s">
        <v>741</v>
      </c>
      <c r="B17" s="4" t="s">
        <v>780</v>
      </c>
      <c r="C17" s="4" t="s">
        <v>781</v>
      </c>
      <c r="D17" s="4">
        <v>5.4617647058823602</v>
      </c>
      <c r="E17" s="5" t="s">
        <v>435</v>
      </c>
      <c r="F17" s="4">
        <v>1</v>
      </c>
      <c r="H17" s="4">
        <v>0</v>
      </c>
      <c r="I17" s="4">
        <f t="shared" si="11"/>
        <v>1</v>
      </c>
      <c r="J17" s="4" t="s">
        <v>156</v>
      </c>
      <c r="K17" s="4">
        <v>0.1</v>
      </c>
      <c r="L17" s="4">
        <f t="shared" si="2"/>
        <v>1.1000000000000001</v>
      </c>
      <c r="M17" s="4">
        <f t="shared" si="3"/>
        <v>6.5617647058823607</v>
      </c>
      <c r="N17" s="4">
        <v>3.3170000000000002</v>
      </c>
      <c r="O17" s="4">
        <f t="shared" si="4"/>
        <v>49.902000000000001</v>
      </c>
      <c r="P17" s="4">
        <v>87.5</v>
      </c>
      <c r="Q17" s="8">
        <f t="shared" si="5"/>
        <v>4.375</v>
      </c>
      <c r="S17" s="4">
        <v>0.9</v>
      </c>
      <c r="T17" s="5" t="s">
        <v>782</v>
      </c>
      <c r="U17" s="4">
        <v>0.45</v>
      </c>
      <c r="V17" s="4">
        <f t="shared" si="12"/>
        <v>5.7250000000000005</v>
      </c>
      <c r="W17" s="5" t="s">
        <v>783</v>
      </c>
      <c r="X17" s="4">
        <v>0.2</v>
      </c>
      <c r="AC17" s="4">
        <f t="shared" si="13"/>
        <v>0.2</v>
      </c>
      <c r="AD17" s="17">
        <v>19</v>
      </c>
      <c r="AE17" s="18">
        <f t="shared" si="6"/>
        <v>1.9</v>
      </c>
      <c r="AG17" s="18">
        <f t="shared" si="7"/>
        <v>1.9</v>
      </c>
      <c r="AH17" s="4">
        <v>0</v>
      </c>
      <c r="AK17" s="5" t="s">
        <v>77</v>
      </c>
      <c r="AL17" s="4">
        <v>0.5</v>
      </c>
      <c r="AM17" s="18">
        <f t="shared" si="17"/>
        <v>2.4</v>
      </c>
      <c r="AT17" s="4">
        <f t="shared" si="14"/>
        <v>0</v>
      </c>
      <c r="AW17" s="4">
        <v>0</v>
      </c>
      <c r="AY17" s="4" t="s">
        <v>91</v>
      </c>
      <c r="BA17" s="4" t="s">
        <v>744</v>
      </c>
      <c r="BB17" s="4">
        <v>0.55000000000000004</v>
      </c>
      <c r="BC17" s="4">
        <f t="shared" si="9"/>
        <v>0.55000000000000004</v>
      </c>
      <c r="BD17" s="4">
        <f t="shared" si="10"/>
        <v>65.338764705882369</v>
      </c>
      <c r="BE17" s="4">
        <f t="shared" si="15"/>
        <v>10</v>
      </c>
      <c r="BF17" s="4">
        <f t="shared" si="16"/>
        <v>10</v>
      </c>
    </row>
    <row r="18" spans="1:58" s="4" customFormat="1" ht="18" customHeight="1" x14ac:dyDescent="0.25">
      <c r="A18" s="4" t="s">
        <v>741</v>
      </c>
      <c r="B18" s="4" t="s">
        <v>784</v>
      </c>
      <c r="C18" s="4" t="s">
        <v>785</v>
      </c>
      <c r="D18" s="4">
        <v>5.4397727272727296</v>
      </c>
      <c r="E18" s="5" t="s">
        <v>435</v>
      </c>
      <c r="F18" s="4">
        <v>1</v>
      </c>
      <c r="H18" s="4">
        <v>0</v>
      </c>
      <c r="I18" s="4">
        <f t="shared" si="11"/>
        <v>1</v>
      </c>
      <c r="K18" s="4">
        <f t="shared" si="1"/>
        <v>0</v>
      </c>
      <c r="L18" s="4">
        <f t="shared" si="2"/>
        <v>1</v>
      </c>
      <c r="M18" s="4">
        <f t="shared" si="3"/>
        <v>6.4397727272727296</v>
      </c>
      <c r="N18" s="4">
        <v>2.919</v>
      </c>
      <c r="O18" s="4">
        <f t="shared" si="4"/>
        <v>47.513999999999996</v>
      </c>
      <c r="P18" s="4">
        <v>64.5</v>
      </c>
      <c r="Q18" s="8">
        <f t="shared" si="5"/>
        <v>3.2250000000000001</v>
      </c>
      <c r="S18" s="4">
        <v>0.9</v>
      </c>
      <c r="V18" s="4">
        <f t="shared" si="12"/>
        <v>4.125</v>
      </c>
      <c r="W18" s="4" t="s">
        <v>366</v>
      </c>
      <c r="X18" s="4">
        <v>0.1</v>
      </c>
      <c r="AC18" s="4">
        <f t="shared" si="13"/>
        <v>0.1</v>
      </c>
      <c r="AD18" s="17">
        <v>19</v>
      </c>
      <c r="AE18" s="18">
        <f t="shared" si="6"/>
        <v>1.9</v>
      </c>
      <c r="AG18" s="18">
        <f t="shared" si="7"/>
        <v>1.9</v>
      </c>
      <c r="AH18" s="4">
        <v>0</v>
      </c>
      <c r="AM18" s="18">
        <f t="shared" si="17"/>
        <v>1.9</v>
      </c>
      <c r="AT18" s="4">
        <f t="shared" si="14"/>
        <v>0</v>
      </c>
      <c r="AW18" s="4">
        <v>0</v>
      </c>
      <c r="BA18" s="4" t="s">
        <v>744</v>
      </c>
      <c r="BB18" s="4">
        <v>0.05</v>
      </c>
      <c r="BC18" s="4">
        <f t="shared" si="9"/>
        <v>0.05</v>
      </c>
      <c r="BD18" s="4">
        <f t="shared" si="10"/>
        <v>60.128772727272725</v>
      </c>
      <c r="BE18" s="4">
        <f t="shared" si="15"/>
        <v>18</v>
      </c>
      <c r="BF18" s="4">
        <f t="shared" si="16"/>
        <v>19</v>
      </c>
    </row>
    <row r="19" spans="1:58" s="4" customFormat="1" ht="18" customHeight="1" x14ac:dyDescent="0.25">
      <c r="A19" s="4" t="s">
        <v>741</v>
      </c>
      <c r="B19" s="4" t="s">
        <v>786</v>
      </c>
      <c r="C19" s="4" t="s">
        <v>787</v>
      </c>
      <c r="D19" s="4">
        <v>5.6658088235294199</v>
      </c>
      <c r="E19" s="5" t="s">
        <v>435</v>
      </c>
      <c r="F19" s="4">
        <v>1</v>
      </c>
      <c r="H19" s="4">
        <v>0</v>
      </c>
      <c r="I19" s="4">
        <f t="shared" si="11"/>
        <v>1</v>
      </c>
      <c r="K19" s="4">
        <f t="shared" si="1"/>
        <v>0</v>
      </c>
      <c r="L19" s="4">
        <f t="shared" si="2"/>
        <v>1</v>
      </c>
      <c r="M19" s="4">
        <f t="shared" si="3"/>
        <v>6.6658088235294199</v>
      </c>
      <c r="N19" s="4">
        <v>2.927</v>
      </c>
      <c r="O19" s="4">
        <f t="shared" si="4"/>
        <v>47.561999999999998</v>
      </c>
      <c r="P19" s="4">
        <v>87</v>
      </c>
      <c r="Q19" s="8">
        <f t="shared" si="5"/>
        <v>4.3499999999999996</v>
      </c>
      <c r="S19" s="4">
        <v>0.9</v>
      </c>
      <c r="V19" s="4">
        <f t="shared" si="12"/>
        <v>5.25</v>
      </c>
      <c r="W19" s="4" t="s">
        <v>366</v>
      </c>
      <c r="X19" s="4">
        <v>0.1</v>
      </c>
      <c r="AC19" s="4">
        <f t="shared" si="13"/>
        <v>0.1</v>
      </c>
      <c r="AD19" s="17">
        <v>20</v>
      </c>
      <c r="AE19" s="18">
        <f t="shared" si="6"/>
        <v>2</v>
      </c>
      <c r="AG19" s="18">
        <f t="shared" si="7"/>
        <v>2</v>
      </c>
      <c r="AH19" s="4">
        <v>0</v>
      </c>
      <c r="AM19" s="18">
        <f t="shared" si="17"/>
        <v>2</v>
      </c>
      <c r="AT19" s="4">
        <f t="shared" si="14"/>
        <v>0</v>
      </c>
      <c r="AW19" s="4">
        <v>0</v>
      </c>
      <c r="AY19" s="4" t="s">
        <v>237</v>
      </c>
      <c r="AZ19" s="4" t="s">
        <v>172</v>
      </c>
      <c r="BA19" s="4" t="s">
        <v>744</v>
      </c>
      <c r="BB19" s="4">
        <v>0.75</v>
      </c>
      <c r="BC19" s="4">
        <f t="shared" si="9"/>
        <v>0.75</v>
      </c>
      <c r="BD19" s="4">
        <f t="shared" si="10"/>
        <v>62.327808823529416</v>
      </c>
      <c r="BE19" s="4">
        <f t="shared" si="15"/>
        <v>17</v>
      </c>
      <c r="BF19" s="4">
        <f t="shared" si="16"/>
        <v>15</v>
      </c>
    </row>
    <row r="20" spans="1:58" s="4" customFormat="1" ht="18" customHeight="1" x14ac:dyDescent="0.25">
      <c r="A20" s="4" t="s">
        <v>741</v>
      </c>
      <c r="B20" s="4" t="s">
        <v>788</v>
      </c>
      <c r="C20" s="4" t="s">
        <v>789</v>
      </c>
      <c r="D20" s="4">
        <v>5.4548295454545501</v>
      </c>
      <c r="E20" s="5" t="s">
        <v>435</v>
      </c>
      <c r="F20" s="4">
        <v>1</v>
      </c>
      <c r="H20" s="4">
        <v>0</v>
      </c>
      <c r="I20" s="4">
        <f t="shared" si="11"/>
        <v>1</v>
      </c>
      <c r="K20" s="4">
        <f t="shared" si="1"/>
        <v>0</v>
      </c>
      <c r="L20" s="4">
        <f t="shared" si="2"/>
        <v>1</v>
      </c>
      <c r="M20" s="4">
        <f t="shared" si="3"/>
        <v>6.4548295454545501</v>
      </c>
      <c r="N20" s="4">
        <v>3.4620000000000002</v>
      </c>
      <c r="O20" s="4">
        <f t="shared" si="4"/>
        <v>50.771999999999998</v>
      </c>
      <c r="P20" s="4">
        <v>82.5</v>
      </c>
      <c r="Q20" s="8">
        <f t="shared" si="5"/>
        <v>4.125</v>
      </c>
      <c r="S20" s="4">
        <v>0.36</v>
      </c>
      <c r="V20" s="4">
        <f t="shared" si="12"/>
        <v>4.4850000000000003</v>
      </c>
      <c r="W20" s="4" t="s">
        <v>366</v>
      </c>
      <c r="X20" s="4">
        <v>0.1</v>
      </c>
      <c r="AC20" s="4">
        <f t="shared" si="13"/>
        <v>0.1</v>
      </c>
      <c r="AD20" s="17">
        <v>20</v>
      </c>
      <c r="AE20" s="18">
        <f t="shared" si="6"/>
        <v>2</v>
      </c>
      <c r="AG20" s="18">
        <f t="shared" si="7"/>
        <v>2</v>
      </c>
      <c r="AH20" s="4">
        <v>0</v>
      </c>
      <c r="AK20" s="5" t="s">
        <v>77</v>
      </c>
      <c r="AL20" s="4">
        <v>0.5</v>
      </c>
      <c r="AM20" s="18">
        <f t="shared" si="17"/>
        <v>2.5</v>
      </c>
      <c r="AT20" s="4">
        <f t="shared" si="14"/>
        <v>0</v>
      </c>
      <c r="AW20" s="4">
        <v>0</v>
      </c>
      <c r="AX20" s="5" t="s">
        <v>790</v>
      </c>
      <c r="AY20" s="5" t="s">
        <v>790</v>
      </c>
      <c r="BA20" s="4" t="s">
        <v>744</v>
      </c>
      <c r="BB20" s="4">
        <v>1.05</v>
      </c>
      <c r="BC20" s="4">
        <f t="shared" si="9"/>
        <v>1.05</v>
      </c>
      <c r="BD20" s="4">
        <f t="shared" si="10"/>
        <v>65.36182954545454</v>
      </c>
      <c r="BE20" s="4">
        <f t="shared" si="15"/>
        <v>4</v>
      </c>
      <c r="BF20" s="4">
        <f t="shared" si="16"/>
        <v>9</v>
      </c>
    </row>
    <row r="21" spans="1:58" s="4" customFormat="1" ht="18" customHeight="1" x14ac:dyDescent="0.25">
      <c r="A21" s="4" t="s">
        <v>741</v>
      </c>
      <c r="B21" s="4" t="s">
        <v>791</v>
      </c>
      <c r="C21" s="4" t="s">
        <v>792</v>
      </c>
      <c r="D21" s="4">
        <v>5.5196022727272798</v>
      </c>
      <c r="E21" s="5" t="s">
        <v>435</v>
      </c>
      <c r="F21" s="4">
        <v>1</v>
      </c>
      <c r="H21" s="4">
        <v>0</v>
      </c>
      <c r="I21" s="4">
        <f t="shared" si="11"/>
        <v>1</v>
      </c>
      <c r="K21" s="4">
        <f t="shared" si="1"/>
        <v>0</v>
      </c>
      <c r="L21" s="4">
        <f t="shared" si="2"/>
        <v>1</v>
      </c>
      <c r="M21" s="4">
        <f t="shared" si="3"/>
        <v>6.5196022727272798</v>
      </c>
      <c r="N21" s="4">
        <v>2.4060000000000001</v>
      </c>
      <c r="O21" s="4">
        <f t="shared" si="4"/>
        <v>44.436</v>
      </c>
      <c r="P21" s="4">
        <v>74.5</v>
      </c>
      <c r="Q21" s="8">
        <f t="shared" si="5"/>
        <v>3.7250000000000001</v>
      </c>
      <c r="S21" s="4">
        <v>0.39</v>
      </c>
      <c r="V21" s="4">
        <f t="shared" si="12"/>
        <v>4.1150000000000002</v>
      </c>
      <c r="W21" s="4" t="s">
        <v>366</v>
      </c>
      <c r="X21" s="4">
        <v>0.1</v>
      </c>
      <c r="AC21" s="4">
        <f t="shared" si="13"/>
        <v>0.1</v>
      </c>
      <c r="AD21" s="17">
        <v>20</v>
      </c>
      <c r="AE21" s="18">
        <f t="shared" si="6"/>
        <v>2</v>
      </c>
      <c r="AG21" s="18">
        <f t="shared" si="7"/>
        <v>2</v>
      </c>
      <c r="AH21" s="4">
        <v>0</v>
      </c>
      <c r="AM21" s="18">
        <f t="shared" si="17"/>
        <v>2</v>
      </c>
      <c r="AT21" s="4">
        <f t="shared" si="14"/>
        <v>0</v>
      </c>
      <c r="AW21" s="4">
        <v>0</v>
      </c>
      <c r="BA21" s="4" t="s">
        <v>744</v>
      </c>
      <c r="BB21" s="4">
        <v>0.05</v>
      </c>
      <c r="BC21" s="4">
        <f t="shared" si="9"/>
        <v>0.05</v>
      </c>
      <c r="BD21" s="4">
        <f t="shared" si="10"/>
        <v>57.220602272727277</v>
      </c>
      <c r="BE21" s="4">
        <f t="shared" si="15"/>
        <v>27</v>
      </c>
      <c r="BF21" s="4">
        <f t="shared" si="16"/>
        <v>28</v>
      </c>
    </row>
    <row r="22" spans="1:58" s="4" customFormat="1" ht="18" customHeight="1" x14ac:dyDescent="0.25">
      <c r="A22" s="4" t="s">
        <v>741</v>
      </c>
      <c r="B22" s="4" t="s">
        <v>793</v>
      </c>
      <c r="C22" s="4" t="s">
        <v>794</v>
      </c>
      <c r="D22" s="4">
        <v>0</v>
      </c>
      <c r="E22" s="5" t="s">
        <v>435</v>
      </c>
      <c r="F22" s="4">
        <v>1</v>
      </c>
      <c r="H22" s="4">
        <v>0</v>
      </c>
      <c r="I22" s="4">
        <f t="shared" si="11"/>
        <v>1</v>
      </c>
      <c r="K22" s="4">
        <f t="shared" si="1"/>
        <v>0</v>
      </c>
      <c r="L22" s="4">
        <f t="shared" si="2"/>
        <v>1</v>
      </c>
      <c r="M22" s="4">
        <f t="shared" si="3"/>
        <v>1</v>
      </c>
      <c r="N22" s="4">
        <v>2.6829999999999998</v>
      </c>
      <c r="O22" s="4">
        <f t="shared" si="4"/>
        <v>46.097999999999999</v>
      </c>
      <c r="P22" s="4">
        <v>65</v>
      </c>
      <c r="Q22" s="8">
        <f t="shared" si="5"/>
        <v>3.25</v>
      </c>
      <c r="S22" s="4">
        <v>0.52500000000000002</v>
      </c>
      <c r="V22" s="4">
        <f t="shared" si="12"/>
        <v>3.7749999999999999</v>
      </c>
      <c r="W22" s="4" t="s">
        <v>366</v>
      </c>
      <c r="X22" s="4">
        <v>0.1</v>
      </c>
      <c r="AC22" s="4">
        <f t="shared" si="13"/>
        <v>0.1</v>
      </c>
      <c r="AD22" s="17">
        <v>20</v>
      </c>
      <c r="AE22" s="18">
        <f t="shared" si="6"/>
        <v>2</v>
      </c>
      <c r="AG22" s="18">
        <f t="shared" si="7"/>
        <v>2</v>
      </c>
      <c r="AH22" s="4">
        <v>0</v>
      </c>
      <c r="AM22" s="18">
        <f t="shared" si="17"/>
        <v>2</v>
      </c>
      <c r="AT22" s="4">
        <f t="shared" si="14"/>
        <v>0</v>
      </c>
      <c r="AW22" s="4">
        <v>0</v>
      </c>
      <c r="BA22" s="4" t="s">
        <v>744</v>
      </c>
      <c r="BB22" s="4">
        <v>0.05</v>
      </c>
      <c r="BC22" s="4">
        <f t="shared" si="9"/>
        <v>0.05</v>
      </c>
      <c r="BD22" s="4">
        <f t="shared" si="10"/>
        <v>53.022999999999996</v>
      </c>
      <c r="BE22" s="4">
        <f t="shared" si="15"/>
        <v>23</v>
      </c>
      <c r="BF22" s="4">
        <f t="shared" si="16"/>
        <v>32</v>
      </c>
    </row>
    <row r="23" spans="1:58" s="4" customFormat="1" ht="18" customHeight="1" x14ac:dyDescent="0.25">
      <c r="A23" s="4" t="s">
        <v>741</v>
      </c>
      <c r="B23" s="4" t="s">
        <v>795</v>
      </c>
      <c r="C23" s="4" t="s">
        <v>796</v>
      </c>
      <c r="D23" s="4">
        <v>5.3074218750000002</v>
      </c>
      <c r="E23" s="5" t="s">
        <v>435</v>
      </c>
      <c r="F23" s="4">
        <v>1</v>
      </c>
      <c r="H23" s="4">
        <v>0</v>
      </c>
      <c r="I23" s="4">
        <f t="shared" si="11"/>
        <v>1</v>
      </c>
      <c r="K23" s="4">
        <f t="shared" si="1"/>
        <v>0</v>
      </c>
      <c r="L23" s="4">
        <f t="shared" si="2"/>
        <v>1</v>
      </c>
      <c r="M23" s="4">
        <f t="shared" si="3"/>
        <v>6.3074218750000002</v>
      </c>
      <c r="N23" s="4">
        <v>2.6720000000000002</v>
      </c>
      <c r="O23" s="4">
        <f t="shared" si="4"/>
        <v>46.031999999999996</v>
      </c>
      <c r="P23" s="4">
        <v>62.5</v>
      </c>
      <c r="Q23" s="8">
        <f t="shared" si="5"/>
        <v>3.125</v>
      </c>
      <c r="S23" s="4">
        <v>0.18</v>
      </c>
      <c r="V23" s="4">
        <f t="shared" si="12"/>
        <v>3.3050000000000002</v>
      </c>
      <c r="W23" s="4" t="s">
        <v>366</v>
      </c>
      <c r="X23" s="4">
        <v>0.1</v>
      </c>
      <c r="AC23" s="4">
        <f t="shared" si="13"/>
        <v>0.1</v>
      </c>
      <c r="AD23" s="17">
        <v>17</v>
      </c>
      <c r="AE23" s="18">
        <f t="shared" si="6"/>
        <v>1.7</v>
      </c>
      <c r="AG23" s="18">
        <f t="shared" ref="AG23:AG39" si="18">AE23+AF23</f>
        <v>1.7</v>
      </c>
      <c r="AH23" s="4">
        <v>0</v>
      </c>
      <c r="AM23" s="18">
        <f t="shared" si="17"/>
        <v>1.7</v>
      </c>
      <c r="AT23" s="4">
        <f t="shared" si="14"/>
        <v>0</v>
      </c>
      <c r="AW23" s="4">
        <v>0</v>
      </c>
      <c r="AY23" s="4" t="s">
        <v>106</v>
      </c>
      <c r="BA23" s="4" t="s">
        <v>744</v>
      </c>
      <c r="BB23" s="4">
        <v>0.55000000000000004</v>
      </c>
      <c r="BC23" s="4">
        <f t="shared" si="9"/>
        <v>0.55000000000000004</v>
      </c>
      <c r="BD23" s="4">
        <f t="shared" si="10"/>
        <v>57.994421875</v>
      </c>
      <c r="BE23" s="4">
        <f t="shared" si="15"/>
        <v>24</v>
      </c>
      <c r="BF23" s="4">
        <f t="shared" si="16"/>
        <v>24</v>
      </c>
    </row>
    <row r="24" spans="1:58" s="4" customFormat="1" ht="18" customHeight="1" x14ac:dyDescent="0.25">
      <c r="A24" s="4" t="s">
        <v>741</v>
      </c>
      <c r="B24" s="4" t="s">
        <v>797</v>
      </c>
      <c r="C24" s="4" t="s">
        <v>798</v>
      </c>
      <c r="D24" s="4">
        <v>5.4264204545454602</v>
      </c>
      <c r="E24" s="5" t="s">
        <v>435</v>
      </c>
      <c r="F24" s="4">
        <v>1</v>
      </c>
      <c r="H24" s="4">
        <v>0</v>
      </c>
      <c r="I24" s="4">
        <f t="shared" si="11"/>
        <v>1</v>
      </c>
      <c r="K24" s="4">
        <f t="shared" si="1"/>
        <v>0</v>
      </c>
      <c r="L24" s="4">
        <f t="shared" si="2"/>
        <v>1</v>
      </c>
      <c r="M24" s="4">
        <f t="shared" si="3"/>
        <v>6.4264204545454602</v>
      </c>
      <c r="N24" s="4">
        <v>2.044</v>
      </c>
      <c r="O24" s="4">
        <f t="shared" si="4"/>
        <v>42.263999999999996</v>
      </c>
      <c r="P24" s="4">
        <v>71</v>
      </c>
      <c r="Q24" s="8">
        <f t="shared" si="5"/>
        <v>3.55</v>
      </c>
      <c r="S24" s="4">
        <v>0.315</v>
      </c>
      <c r="V24" s="4">
        <f t="shared" si="12"/>
        <v>3.8649999999999998</v>
      </c>
      <c r="W24" s="4" t="s">
        <v>366</v>
      </c>
      <c r="X24" s="4">
        <v>0.1</v>
      </c>
      <c r="AC24" s="4">
        <f t="shared" si="13"/>
        <v>0.1</v>
      </c>
      <c r="AD24" s="17">
        <v>20</v>
      </c>
      <c r="AE24" s="18">
        <f t="shared" si="6"/>
        <v>2</v>
      </c>
      <c r="AG24" s="18">
        <f t="shared" si="18"/>
        <v>2</v>
      </c>
      <c r="AH24" s="4">
        <v>0.82</v>
      </c>
      <c r="AK24" s="4" t="s">
        <v>77</v>
      </c>
      <c r="AL24" s="4">
        <v>0.5</v>
      </c>
      <c r="AM24" s="18">
        <f t="shared" si="17"/>
        <v>3.32</v>
      </c>
      <c r="AT24" s="4">
        <f t="shared" si="14"/>
        <v>0</v>
      </c>
      <c r="AU24" s="4" t="s">
        <v>131</v>
      </c>
      <c r="AW24" s="4">
        <v>0.15</v>
      </c>
      <c r="AX24" s="4" t="s">
        <v>799</v>
      </c>
      <c r="AY24" s="4" t="s">
        <v>800</v>
      </c>
      <c r="BA24" s="4" t="s">
        <v>801</v>
      </c>
      <c r="BB24" s="4">
        <v>1.8</v>
      </c>
      <c r="BC24" s="4">
        <f t="shared" si="9"/>
        <v>1.95</v>
      </c>
      <c r="BD24" s="4">
        <f t="shared" si="10"/>
        <v>57.92542045454546</v>
      </c>
      <c r="BE24" s="4">
        <f t="shared" si="15"/>
        <v>31</v>
      </c>
      <c r="BF24" s="4">
        <f t="shared" si="16"/>
        <v>25</v>
      </c>
    </row>
    <row r="25" spans="1:58" s="4" customFormat="1" ht="18" customHeight="1" x14ac:dyDescent="0.25">
      <c r="A25" s="4" t="s">
        <v>741</v>
      </c>
      <c r="B25" s="4" t="s">
        <v>802</v>
      </c>
      <c r="C25" s="4" t="s">
        <v>803</v>
      </c>
      <c r="D25" s="4">
        <v>5.45</v>
      </c>
      <c r="E25" s="5" t="s">
        <v>435</v>
      </c>
      <c r="F25" s="4">
        <v>1</v>
      </c>
      <c r="H25" s="4">
        <v>0</v>
      </c>
      <c r="I25" s="4">
        <f t="shared" si="11"/>
        <v>1</v>
      </c>
      <c r="K25" s="4">
        <f t="shared" si="1"/>
        <v>0</v>
      </c>
      <c r="L25" s="4">
        <f t="shared" si="2"/>
        <v>1</v>
      </c>
      <c r="M25" s="4">
        <f t="shared" si="3"/>
        <v>6.45</v>
      </c>
      <c r="N25" s="4">
        <v>3.1179999999999999</v>
      </c>
      <c r="O25" s="4">
        <f t="shared" si="4"/>
        <v>48.708000000000006</v>
      </c>
      <c r="P25" s="4">
        <v>65</v>
      </c>
      <c r="Q25" s="8">
        <f t="shared" si="5"/>
        <v>3.25</v>
      </c>
      <c r="S25" s="4">
        <v>0.55500000000000005</v>
      </c>
      <c r="V25" s="4">
        <f t="shared" si="12"/>
        <v>3.8050000000000002</v>
      </c>
      <c r="W25" s="4" t="s">
        <v>366</v>
      </c>
      <c r="X25" s="4">
        <v>0.1</v>
      </c>
      <c r="AC25" s="4">
        <f t="shared" si="13"/>
        <v>0.1</v>
      </c>
      <c r="AD25" s="17">
        <v>20</v>
      </c>
      <c r="AE25" s="18">
        <f t="shared" si="6"/>
        <v>2</v>
      </c>
      <c r="AG25" s="18">
        <f t="shared" si="18"/>
        <v>2</v>
      </c>
      <c r="AH25" s="4">
        <v>0</v>
      </c>
      <c r="AK25" s="4" t="s">
        <v>130</v>
      </c>
      <c r="AL25" s="4">
        <v>0.2</v>
      </c>
      <c r="AM25" s="18">
        <f t="shared" si="17"/>
        <v>2.2000000000000002</v>
      </c>
      <c r="AR25" s="4" t="s">
        <v>804</v>
      </c>
      <c r="AS25" s="4">
        <v>0.45</v>
      </c>
      <c r="AT25" s="4">
        <f t="shared" si="14"/>
        <v>0.45</v>
      </c>
      <c r="AW25" s="4">
        <v>0</v>
      </c>
      <c r="AY25" s="4" t="s">
        <v>84</v>
      </c>
      <c r="BA25" s="4" t="s">
        <v>744</v>
      </c>
      <c r="BB25" s="4">
        <v>0.55000000000000004</v>
      </c>
      <c r="BC25" s="4">
        <f t="shared" si="9"/>
        <v>1</v>
      </c>
      <c r="BD25" s="4">
        <f t="shared" si="10"/>
        <v>62.263000000000012</v>
      </c>
      <c r="BE25" s="4">
        <f t="shared" si="15"/>
        <v>13</v>
      </c>
      <c r="BF25" s="4">
        <f t="shared" si="16"/>
        <v>16</v>
      </c>
    </row>
    <row r="26" spans="1:58" s="4" customFormat="1" ht="18" customHeight="1" x14ac:dyDescent="0.25">
      <c r="A26" s="4" t="s">
        <v>741</v>
      </c>
      <c r="B26" s="4" t="s">
        <v>805</v>
      </c>
      <c r="C26" s="4" t="s">
        <v>806</v>
      </c>
      <c r="D26" s="4">
        <v>5.4389204545454497</v>
      </c>
      <c r="E26" s="5" t="s">
        <v>435</v>
      </c>
      <c r="F26" s="4">
        <v>1</v>
      </c>
      <c r="H26" s="4">
        <v>0</v>
      </c>
      <c r="I26" s="4">
        <f t="shared" si="11"/>
        <v>1</v>
      </c>
      <c r="K26" s="4">
        <f t="shared" si="1"/>
        <v>0</v>
      </c>
      <c r="L26" s="4">
        <f t="shared" si="2"/>
        <v>1</v>
      </c>
      <c r="M26" s="4">
        <f t="shared" si="3"/>
        <v>6.4389204545454497</v>
      </c>
      <c r="N26" s="4">
        <v>3.0779999999999998</v>
      </c>
      <c r="O26" s="4">
        <f t="shared" si="4"/>
        <v>48.467999999999996</v>
      </c>
      <c r="P26" s="4">
        <v>85</v>
      </c>
      <c r="Q26" s="8">
        <f t="shared" si="5"/>
        <v>4.25</v>
      </c>
      <c r="S26" s="4">
        <v>0.9</v>
      </c>
      <c r="V26" s="4">
        <f t="shared" si="12"/>
        <v>5.15</v>
      </c>
      <c r="W26" s="4" t="s">
        <v>366</v>
      </c>
      <c r="X26" s="4">
        <v>0.1</v>
      </c>
      <c r="AA26" s="5" t="s">
        <v>807</v>
      </c>
      <c r="AC26" s="4">
        <v>1.3</v>
      </c>
      <c r="AD26" s="17">
        <v>17</v>
      </c>
      <c r="AE26" s="18">
        <f t="shared" si="6"/>
        <v>1.7</v>
      </c>
      <c r="AG26" s="18">
        <f t="shared" si="18"/>
        <v>1.7</v>
      </c>
      <c r="AH26" s="4">
        <v>0.36</v>
      </c>
      <c r="AK26" s="4" t="s">
        <v>77</v>
      </c>
      <c r="AL26" s="4">
        <v>0.5</v>
      </c>
      <c r="AM26" s="18">
        <f t="shared" si="17"/>
        <v>2.56</v>
      </c>
      <c r="AT26" s="4">
        <f t="shared" si="14"/>
        <v>0</v>
      </c>
      <c r="AW26" s="4">
        <v>0</v>
      </c>
      <c r="AX26" s="4" t="s">
        <v>808</v>
      </c>
      <c r="AY26" s="4" t="s">
        <v>808</v>
      </c>
      <c r="AZ26" s="4" t="s">
        <v>172</v>
      </c>
      <c r="BA26" s="4" t="s">
        <v>744</v>
      </c>
      <c r="BB26" s="4">
        <v>1.45</v>
      </c>
      <c r="BC26" s="4">
        <f t="shared" si="9"/>
        <v>1.45</v>
      </c>
      <c r="BD26" s="4">
        <f t="shared" si="10"/>
        <v>65.366920454545436</v>
      </c>
      <c r="BE26" s="4">
        <f t="shared" si="15"/>
        <v>14</v>
      </c>
      <c r="BF26" s="4">
        <f t="shared" si="16"/>
        <v>8</v>
      </c>
    </row>
    <row r="27" spans="1:58" s="4" customFormat="1" ht="18" customHeight="1" x14ac:dyDescent="0.25">
      <c r="A27" s="4" t="s">
        <v>741</v>
      </c>
      <c r="B27" s="4" t="s">
        <v>809</v>
      </c>
      <c r="C27" s="4" t="s">
        <v>810</v>
      </c>
      <c r="D27" s="4">
        <v>5.3082386363636296</v>
      </c>
      <c r="E27" s="5" t="s">
        <v>435</v>
      </c>
      <c r="F27" s="4">
        <v>1</v>
      </c>
      <c r="H27" s="4">
        <v>0</v>
      </c>
      <c r="I27" s="4">
        <f t="shared" si="11"/>
        <v>1</v>
      </c>
      <c r="K27" s="4">
        <f t="shared" si="1"/>
        <v>0</v>
      </c>
      <c r="L27" s="4">
        <f t="shared" si="2"/>
        <v>1</v>
      </c>
      <c r="M27" s="4">
        <f t="shared" si="3"/>
        <v>6.3082386363636296</v>
      </c>
      <c r="N27" s="4">
        <v>3.3889999999999998</v>
      </c>
      <c r="O27" s="4">
        <f t="shared" si="4"/>
        <v>50.333999999999996</v>
      </c>
      <c r="P27" s="4">
        <v>87.5</v>
      </c>
      <c r="Q27" s="8">
        <f t="shared" si="5"/>
        <v>4.375</v>
      </c>
      <c r="S27" s="4">
        <v>0.54</v>
      </c>
      <c r="V27" s="4">
        <f t="shared" si="12"/>
        <v>4.915</v>
      </c>
      <c r="W27" s="4" t="s">
        <v>366</v>
      </c>
      <c r="X27" s="4">
        <v>0.1</v>
      </c>
      <c r="AC27" s="4">
        <f t="shared" si="13"/>
        <v>0.1</v>
      </c>
      <c r="AD27" s="17">
        <v>20</v>
      </c>
      <c r="AE27" s="18">
        <f t="shared" si="6"/>
        <v>2</v>
      </c>
      <c r="AG27" s="18">
        <f t="shared" si="18"/>
        <v>2</v>
      </c>
      <c r="AH27" s="4">
        <v>0.8</v>
      </c>
      <c r="AK27" s="4" t="s">
        <v>130</v>
      </c>
      <c r="AL27" s="4">
        <v>0.2</v>
      </c>
      <c r="AM27" s="18">
        <f t="shared" si="17"/>
        <v>3</v>
      </c>
      <c r="AT27" s="4">
        <f t="shared" si="14"/>
        <v>0</v>
      </c>
      <c r="AW27" s="4">
        <v>0</v>
      </c>
      <c r="AX27" s="4" t="s">
        <v>811</v>
      </c>
      <c r="AY27" s="4" t="s">
        <v>811</v>
      </c>
      <c r="BA27" s="4" t="s">
        <v>744</v>
      </c>
      <c r="BB27" s="4">
        <v>1.05</v>
      </c>
      <c r="BC27" s="4">
        <f t="shared" si="9"/>
        <v>1.05</v>
      </c>
      <c r="BD27" s="4">
        <f t="shared" si="10"/>
        <v>65.707238636363627</v>
      </c>
      <c r="BE27" s="4">
        <f t="shared" si="15"/>
        <v>8</v>
      </c>
      <c r="BF27" s="4">
        <f t="shared" si="16"/>
        <v>7</v>
      </c>
    </row>
    <row r="28" spans="1:58" s="4" customFormat="1" ht="18" customHeight="1" x14ac:dyDescent="0.25">
      <c r="A28" s="4" t="s">
        <v>741</v>
      </c>
      <c r="B28" s="4" t="s">
        <v>812</v>
      </c>
      <c r="C28" s="4" t="s">
        <v>813</v>
      </c>
      <c r="D28" s="4">
        <v>5.4503906249999998</v>
      </c>
      <c r="E28" s="5" t="s">
        <v>435</v>
      </c>
      <c r="F28" s="4">
        <v>1</v>
      </c>
      <c r="H28" s="4">
        <v>0</v>
      </c>
      <c r="I28" s="4">
        <f t="shared" si="11"/>
        <v>1</v>
      </c>
      <c r="K28" s="4">
        <f t="shared" si="1"/>
        <v>0</v>
      </c>
      <c r="L28" s="4">
        <f t="shared" si="2"/>
        <v>1</v>
      </c>
      <c r="M28" s="4">
        <f t="shared" si="3"/>
        <v>6.4503906249999998</v>
      </c>
      <c r="N28" s="4">
        <v>3.5449999999999999</v>
      </c>
      <c r="O28" s="4">
        <f t="shared" si="4"/>
        <v>51.27</v>
      </c>
      <c r="P28" s="4">
        <v>80.5</v>
      </c>
      <c r="Q28" s="8">
        <f t="shared" si="5"/>
        <v>4.0250000000000004</v>
      </c>
      <c r="S28" s="4">
        <v>0.51</v>
      </c>
      <c r="T28" s="12"/>
      <c r="U28" s="12"/>
      <c r="V28" s="4">
        <f t="shared" si="12"/>
        <v>4.5350000000000001</v>
      </c>
      <c r="W28" s="4" t="s">
        <v>366</v>
      </c>
      <c r="X28" s="4">
        <v>0.1</v>
      </c>
      <c r="AC28" s="4">
        <f t="shared" si="13"/>
        <v>0.1</v>
      </c>
      <c r="AD28" s="17">
        <v>20</v>
      </c>
      <c r="AE28" s="18">
        <f t="shared" si="6"/>
        <v>2</v>
      </c>
      <c r="AG28" s="18">
        <f t="shared" si="18"/>
        <v>2</v>
      </c>
      <c r="AH28" s="4">
        <v>0</v>
      </c>
      <c r="AK28" s="4" t="s">
        <v>77</v>
      </c>
      <c r="AL28" s="4">
        <v>0.5</v>
      </c>
      <c r="AM28" s="18">
        <f t="shared" si="17"/>
        <v>2.5</v>
      </c>
      <c r="AT28" s="4">
        <f t="shared" si="14"/>
        <v>0</v>
      </c>
      <c r="AW28" s="4">
        <v>0</v>
      </c>
      <c r="BA28" s="4" t="s">
        <v>744</v>
      </c>
      <c r="BB28" s="4">
        <v>0.05</v>
      </c>
      <c r="BC28" s="4">
        <f t="shared" si="9"/>
        <v>0.05</v>
      </c>
      <c r="BD28" s="4">
        <f t="shared" si="10"/>
        <v>64.90539062500001</v>
      </c>
      <c r="BE28" s="4">
        <f t="shared" si="15"/>
        <v>3</v>
      </c>
      <c r="BF28" s="4">
        <f t="shared" si="16"/>
        <v>11</v>
      </c>
    </row>
    <row r="29" spans="1:58" s="4" customFormat="1" ht="18" customHeight="1" x14ac:dyDescent="0.25">
      <c r="A29" s="4" t="s">
        <v>741</v>
      </c>
      <c r="B29" s="4" t="s">
        <v>814</v>
      </c>
      <c r="C29" s="4" t="s">
        <v>815</v>
      </c>
      <c r="D29" s="4">
        <v>5.5640625000000004</v>
      </c>
      <c r="E29" s="5" t="s">
        <v>435</v>
      </c>
      <c r="F29" s="4">
        <v>1</v>
      </c>
      <c r="H29" s="4">
        <v>0</v>
      </c>
      <c r="I29" s="4">
        <f t="shared" si="11"/>
        <v>1</v>
      </c>
      <c r="K29" s="4">
        <f t="shared" si="1"/>
        <v>0</v>
      </c>
      <c r="L29" s="4">
        <f t="shared" si="2"/>
        <v>1</v>
      </c>
      <c r="M29" s="4">
        <f t="shared" si="3"/>
        <v>6.5640625000000004</v>
      </c>
      <c r="N29" s="4">
        <v>3.4089999999999998</v>
      </c>
      <c r="O29" s="4">
        <f t="shared" si="4"/>
        <v>50.454000000000001</v>
      </c>
      <c r="P29" s="4">
        <v>80.5</v>
      </c>
      <c r="Q29" s="8">
        <f t="shared" si="5"/>
        <v>4.0250000000000004</v>
      </c>
      <c r="S29" s="13">
        <v>0.9</v>
      </c>
      <c r="T29" s="14"/>
      <c r="U29" s="15"/>
      <c r="V29" s="4">
        <f t="shared" si="12"/>
        <v>4.9250000000000007</v>
      </c>
      <c r="W29" s="4" t="s">
        <v>366</v>
      </c>
      <c r="X29" s="4">
        <v>0.1</v>
      </c>
      <c r="AC29" s="4">
        <f t="shared" si="13"/>
        <v>0.1</v>
      </c>
      <c r="AD29" s="17">
        <v>20</v>
      </c>
      <c r="AE29" s="18">
        <f t="shared" si="6"/>
        <v>2</v>
      </c>
      <c r="AG29" s="18">
        <f t="shared" si="18"/>
        <v>2</v>
      </c>
      <c r="AH29" s="4">
        <v>0.24</v>
      </c>
      <c r="AK29" s="4" t="s">
        <v>77</v>
      </c>
      <c r="AL29" s="4">
        <v>0.5</v>
      </c>
      <c r="AM29" s="18">
        <f t="shared" si="17"/>
        <v>2.74</v>
      </c>
      <c r="AR29" s="5" t="s">
        <v>816</v>
      </c>
      <c r="AS29" s="4">
        <v>0.9</v>
      </c>
      <c r="AT29" s="4">
        <f t="shared" si="14"/>
        <v>0.9</v>
      </c>
      <c r="AW29" s="4">
        <v>0</v>
      </c>
      <c r="BA29" s="4" t="s">
        <v>744</v>
      </c>
      <c r="BB29" s="4">
        <v>0.05</v>
      </c>
      <c r="BC29" s="4">
        <f t="shared" si="9"/>
        <v>0.95000000000000007</v>
      </c>
      <c r="BD29" s="4">
        <f t="shared" si="10"/>
        <v>65.733062500000003</v>
      </c>
      <c r="BE29" s="4">
        <f t="shared" si="15"/>
        <v>7</v>
      </c>
      <c r="BF29" s="4">
        <f t="shared" si="16"/>
        <v>6</v>
      </c>
    </row>
    <row r="30" spans="1:58" s="4" customFormat="1" ht="18" customHeight="1" x14ac:dyDescent="0.25">
      <c r="A30" s="4" t="s">
        <v>741</v>
      </c>
      <c r="B30" s="4" t="s">
        <v>817</v>
      </c>
      <c r="C30" s="4" t="s">
        <v>818</v>
      </c>
      <c r="D30" s="4">
        <v>5.3184659090909099</v>
      </c>
      <c r="E30" s="5" t="s">
        <v>435</v>
      </c>
      <c r="F30" s="4">
        <v>1</v>
      </c>
      <c r="H30" s="4">
        <v>0</v>
      </c>
      <c r="I30" s="4">
        <f t="shared" si="11"/>
        <v>1</v>
      </c>
      <c r="K30" s="4">
        <f t="shared" si="1"/>
        <v>0</v>
      </c>
      <c r="L30" s="4">
        <f t="shared" si="2"/>
        <v>1</v>
      </c>
      <c r="M30" s="4">
        <f t="shared" si="3"/>
        <v>6.3184659090909099</v>
      </c>
      <c r="N30" s="4">
        <v>2.87</v>
      </c>
      <c r="O30" s="4">
        <f t="shared" si="4"/>
        <v>47.22</v>
      </c>
      <c r="P30" s="4">
        <v>65</v>
      </c>
      <c r="Q30" s="8">
        <f t="shared" si="5"/>
        <v>3.25</v>
      </c>
      <c r="S30" s="4">
        <v>0.36</v>
      </c>
      <c r="T30" s="16"/>
      <c r="U30" s="16"/>
      <c r="V30" s="4">
        <f t="shared" si="12"/>
        <v>3.61</v>
      </c>
      <c r="W30" s="4" t="s">
        <v>366</v>
      </c>
      <c r="X30" s="4">
        <v>0.1</v>
      </c>
      <c r="AC30" s="4">
        <f t="shared" si="13"/>
        <v>0.1</v>
      </c>
      <c r="AD30" s="17">
        <v>17</v>
      </c>
      <c r="AE30" s="18">
        <f t="shared" si="6"/>
        <v>1.7</v>
      </c>
      <c r="AG30" s="18">
        <f t="shared" si="18"/>
        <v>1.7</v>
      </c>
      <c r="AH30" s="4">
        <v>0</v>
      </c>
      <c r="AM30" s="18">
        <f t="shared" si="17"/>
        <v>1.7</v>
      </c>
      <c r="AT30" s="4">
        <f t="shared" si="14"/>
        <v>0</v>
      </c>
      <c r="AW30" s="4">
        <v>0</v>
      </c>
      <c r="BA30" s="4" t="s">
        <v>744</v>
      </c>
      <c r="BB30" s="4">
        <v>0.05</v>
      </c>
      <c r="BC30" s="4">
        <f t="shared" si="9"/>
        <v>0.05</v>
      </c>
      <c r="BD30" s="4">
        <f t="shared" si="10"/>
        <v>58.99846590909091</v>
      </c>
      <c r="BE30" s="4">
        <f t="shared" si="15"/>
        <v>19</v>
      </c>
      <c r="BF30" s="4">
        <f t="shared" si="16"/>
        <v>22</v>
      </c>
    </row>
    <row r="31" spans="1:58" s="4" customFormat="1" ht="18" customHeight="1" x14ac:dyDescent="0.25">
      <c r="A31" s="4" t="s">
        <v>741</v>
      </c>
      <c r="B31" s="4" t="s">
        <v>819</v>
      </c>
      <c r="C31" s="4" t="s">
        <v>820</v>
      </c>
      <c r="D31" s="4">
        <v>5.4860795454545404</v>
      </c>
      <c r="E31" s="5" t="s">
        <v>435</v>
      </c>
      <c r="F31" s="4">
        <v>1</v>
      </c>
      <c r="H31" s="4">
        <v>0</v>
      </c>
      <c r="I31" s="4">
        <f t="shared" si="11"/>
        <v>1</v>
      </c>
      <c r="K31" s="4">
        <f t="shared" si="1"/>
        <v>0</v>
      </c>
      <c r="L31" s="4">
        <f t="shared" si="2"/>
        <v>1</v>
      </c>
      <c r="M31" s="4">
        <f t="shared" si="3"/>
        <v>6.4860795454545404</v>
      </c>
      <c r="N31" s="4">
        <v>3.3780000000000001</v>
      </c>
      <c r="O31" s="4">
        <f t="shared" si="4"/>
        <v>50.268000000000001</v>
      </c>
      <c r="P31" s="4">
        <v>72.5</v>
      </c>
      <c r="Q31" s="8">
        <f t="shared" si="5"/>
        <v>3.625</v>
      </c>
      <c r="S31" s="4">
        <v>0.36</v>
      </c>
      <c r="V31" s="4">
        <f t="shared" si="12"/>
        <v>3.9849999999999999</v>
      </c>
      <c r="W31" s="4" t="s">
        <v>366</v>
      </c>
      <c r="X31" s="4">
        <v>0.1</v>
      </c>
      <c r="AC31" s="4">
        <f t="shared" si="13"/>
        <v>0.1</v>
      </c>
      <c r="AD31" s="17">
        <v>16</v>
      </c>
      <c r="AE31" s="18">
        <f t="shared" si="6"/>
        <v>1.6</v>
      </c>
      <c r="AG31" s="18">
        <f t="shared" si="18"/>
        <v>1.6</v>
      </c>
      <c r="AH31" s="4">
        <v>0</v>
      </c>
      <c r="AM31" s="18">
        <f t="shared" si="17"/>
        <v>1.6</v>
      </c>
      <c r="AT31" s="4">
        <f t="shared" si="14"/>
        <v>0</v>
      </c>
      <c r="AW31" s="4">
        <v>0</v>
      </c>
      <c r="BA31" s="4" t="s">
        <v>744</v>
      </c>
      <c r="BB31" s="4">
        <v>0.05</v>
      </c>
      <c r="BC31" s="4">
        <f t="shared" si="9"/>
        <v>0.05</v>
      </c>
      <c r="BD31" s="4">
        <f t="shared" si="10"/>
        <v>62.489079545454544</v>
      </c>
      <c r="BE31" s="4">
        <f t="shared" si="15"/>
        <v>9</v>
      </c>
      <c r="BF31" s="4">
        <f t="shared" si="16"/>
        <v>14</v>
      </c>
    </row>
    <row r="32" spans="1:58" s="4" customFormat="1" ht="18" customHeight="1" x14ac:dyDescent="0.25">
      <c r="A32" s="4" t="s">
        <v>741</v>
      </c>
      <c r="B32" s="4" t="s">
        <v>821</v>
      </c>
      <c r="C32" s="4" t="s">
        <v>822</v>
      </c>
      <c r="D32" s="4">
        <v>5.40625</v>
      </c>
      <c r="E32" s="5" t="s">
        <v>435</v>
      </c>
      <c r="F32" s="4">
        <v>1</v>
      </c>
      <c r="H32" s="4">
        <v>0</v>
      </c>
      <c r="I32" s="4">
        <f t="shared" si="11"/>
        <v>1</v>
      </c>
      <c r="K32" s="4">
        <f t="shared" si="1"/>
        <v>0</v>
      </c>
      <c r="L32" s="4">
        <f t="shared" si="2"/>
        <v>1</v>
      </c>
      <c r="M32" s="4">
        <f t="shared" si="3"/>
        <v>6.40625</v>
      </c>
      <c r="N32" s="4">
        <v>2.8650000000000002</v>
      </c>
      <c r="O32" s="4">
        <f t="shared" si="4"/>
        <v>47.190000000000005</v>
      </c>
      <c r="P32" s="4">
        <v>77.5</v>
      </c>
      <c r="Q32" s="8">
        <f t="shared" si="5"/>
        <v>3.875</v>
      </c>
      <c r="S32" s="4">
        <v>0.315</v>
      </c>
      <c r="V32" s="4">
        <f t="shared" si="12"/>
        <v>4.1900000000000004</v>
      </c>
      <c r="W32" s="4" t="s">
        <v>366</v>
      </c>
      <c r="X32" s="4">
        <v>0.1</v>
      </c>
      <c r="AC32" s="4">
        <f t="shared" si="13"/>
        <v>0.1</v>
      </c>
      <c r="AD32" s="17">
        <v>15</v>
      </c>
      <c r="AE32" s="18">
        <f t="shared" si="6"/>
        <v>1.5</v>
      </c>
      <c r="AG32" s="18">
        <f t="shared" si="18"/>
        <v>1.5</v>
      </c>
      <c r="AH32" s="4">
        <v>0.3</v>
      </c>
      <c r="AK32" s="4" t="s">
        <v>823</v>
      </c>
      <c r="AM32" s="18">
        <f t="shared" si="17"/>
        <v>1.8</v>
      </c>
      <c r="AN32" s="4" t="s">
        <v>436</v>
      </c>
      <c r="AO32" s="4">
        <v>0.2</v>
      </c>
      <c r="AT32" s="4">
        <f t="shared" si="14"/>
        <v>0.2</v>
      </c>
      <c r="AW32" s="4">
        <v>0</v>
      </c>
      <c r="AX32" s="4" t="s">
        <v>824</v>
      </c>
      <c r="BA32" s="4" t="s">
        <v>744</v>
      </c>
      <c r="BB32" s="4">
        <v>0.8</v>
      </c>
      <c r="BC32" s="4">
        <f t="shared" si="9"/>
        <v>1</v>
      </c>
      <c r="BD32" s="4">
        <f t="shared" si="10"/>
        <v>60.686250000000001</v>
      </c>
      <c r="BE32" s="4">
        <f t="shared" si="15"/>
        <v>20</v>
      </c>
      <c r="BF32" s="4">
        <f t="shared" si="16"/>
        <v>17</v>
      </c>
    </row>
    <row r="33" spans="1:58" s="4" customFormat="1" ht="18" customHeight="1" x14ac:dyDescent="0.25">
      <c r="A33" s="4" t="s">
        <v>741</v>
      </c>
      <c r="B33" s="4" t="s">
        <v>825</v>
      </c>
      <c r="C33" s="4" t="s">
        <v>826</v>
      </c>
      <c r="D33" s="4">
        <v>5.11704545454546</v>
      </c>
      <c r="E33" s="5" t="s">
        <v>435</v>
      </c>
      <c r="F33" s="4">
        <v>1</v>
      </c>
      <c r="H33" s="4">
        <v>0</v>
      </c>
      <c r="I33" s="4">
        <f t="shared" si="11"/>
        <v>1</v>
      </c>
      <c r="K33" s="4">
        <f t="shared" si="1"/>
        <v>0</v>
      </c>
      <c r="L33" s="4">
        <f t="shared" si="2"/>
        <v>1</v>
      </c>
      <c r="M33" s="4">
        <f t="shared" si="3"/>
        <v>6.11704545454546</v>
      </c>
      <c r="N33" s="4">
        <v>2.581</v>
      </c>
      <c r="O33" s="4">
        <f t="shared" si="4"/>
        <v>45.485999999999997</v>
      </c>
      <c r="P33" s="4">
        <v>71</v>
      </c>
      <c r="Q33" s="8">
        <f t="shared" si="5"/>
        <v>3.55</v>
      </c>
      <c r="S33" s="4">
        <v>0.315</v>
      </c>
      <c r="V33" s="4">
        <f t="shared" si="12"/>
        <v>3.8649999999999998</v>
      </c>
      <c r="W33" s="4" t="s">
        <v>366</v>
      </c>
      <c r="X33" s="4">
        <v>0.1</v>
      </c>
      <c r="AC33" s="4">
        <f t="shared" si="13"/>
        <v>0.1</v>
      </c>
      <c r="AD33" s="17">
        <v>17</v>
      </c>
      <c r="AE33" s="18">
        <f t="shared" si="6"/>
        <v>1.7</v>
      </c>
      <c r="AG33" s="18">
        <f t="shared" si="18"/>
        <v>1.7</v>
      </c>
      <c r="AH33" s="4">
        <v>0</v>
      </c>
      <c r="AM33" s="18">
        <f t="shared" si="17"/>
        <v>1.7</v>
      </c>
      <c r="AT33" s="4">
        <f t="shared" si="14"/>
        <v>0</v>
      </c>
      <c r="AW33" s="4">
        <v>0</v>
      </c>
      <c r="BA33" s="4" t="s">
        <v>744</v>
      </c>
      <c r="BB33" s="4">
        <v>0.05</v>
      </c>
      <c r="BC33" s="4">
        <f t="shared" si="9"/>
        <v>0.05</v>
      </c>
      <c r="BD33" s="4">
        <f t="shared" si="10"/>
        <v>57.318045454545462</v>
      </c>
      <c r="BE33" s="4">
        <f t="shared" si="15"/>
        <v>25</v>
      </c>
      <c r="BF33" s="4">
        <f t="shared" si="16"/>
        <v>27</v>
      </c>
    </row>
    <row r="34" spans="1:58" s="4" customFormat="1" ht="18" customHeight="1" x14ac:dyDescent="0.25">
      <c r="A34" s="4" t="s">
        <v>741</v>
      </c>
      <c r="B34" s="4" t="s">
        <v>827</v>
      </c>
      <c r="C34" s="4" t="s">
        <v>828</v>
      </c>
      <c r="D34" s="4">
        <v>5.7860294117646998</v>
      </c>
      <c r="E34" s="5" t="s">
        <v>435</v>
      </c>
      <c r="F34" s="4">
        <v>1</v>
      </c>
      <c r="H34" s="4">
        <v>0</v>
      </c>
      <c r="I34" s="4">
        <f t="shared" si="11"/>
        <v>1</v>
      </c>
      <c r="K34" s="4">
        <f t="shared" si="1"/>
        <v>0</v>
      </c>
      <c r="L34" s="4">
        <f t="shared" si="2"/>
        <v>1</v>
      </c>
      <c r="M34" s="4">
        <f t="shared" si="3"/>
        <v>6.7860294117646998</v>
      </c>
      <c r="N34" s="4">
        <v>2.5459999999999998</v>
      </c>
      <c r="O34" s="4">
        <f t="shared" si="4"/>
        <v>45.275999999999996</v>
      </c>
      <c r="P34" s="4">
        <v>92.5</v>
      </c>
      <c r="Q34" s="8">
        <f t="shared" si="5"/>
        <v>4.625</v>
      </c>
      <c r="S34" s="4">
        <v>0.36</v>
      </c>
      <c r="V34" s="4">
        <f t="shared" si="12"/>
        <v>4.9850000000000003</v>
      </c>
      <c r="W34" s="4" t="s">
        <v>366</v>
      </c>
      <c r="X34" s="4">
        <v>0.1</v>
      </c>
      <c r="AC34" s="4">
        <f t="shared" si="13"/>
        <v>0.1</v>
      </c>
      <c r="AD34" s="17">
        <v>17</v>
      </c>
      <c r="AE34" s="18">
        <f t="shared" si="6"/>
        <v>1.7</v>
      </c>
      <c r="AG34" s="18">
        <f t="shared" si="18"/>
        <v>1.7</v>
      </c>
      <c r="AH34" s="4">
        <v>0.96</v>
      </c>
      <c r="AM34" s="18">
        <f t="shared" si="17"/>
        <v>2.66</v>
      </c>
      <c r="AT34" s="4">
        <f t="shared" si="14"/>
        <v>0</v>
      </c>
      <c r="AW34" s="4">
        <v>0</v>
      </c>
      <c r="AY34" s="4" t="s">
        <v>294</v>
      </c>
      <c r="BA34" s="4" t="s">
        <v>744</v>
      </c>
      <c r="BB34" s="4">
        <v>0.8</v>
      </c>
      <c r="BC34" s="4">
        <f t="shared" si="9"/>
        <v>0.8</v>
      </c>
      <c r="BD34" s="4">
        <f t="shared" si="10"/>
        <v>60.607029411764699</v>
      </c>
      <c r="BE34" s="4">
        <f t="shared" si="15"/>
        <v>26</v>
      </c>
      <c r="BF34" s="4">
        <f t="shared" si="16"/>
        <v>18</v>
      </c>
    </row>
    <row r="35" spans="1:58" s="4" customFormat="1" ht="18" customHeight="1" x14ac:dyDescent="0.25">
      <c r="A35" s="4" t="s">
        <v>741</v>
      </c>
      <c r="B35" s="4" t="s">
        <v>829</v>
      </c>
      <c r="C35" s="4" t="s">
        <v>830</v>
      </c>
      <c r="D35" s="4">
        <v>4.8627840909090896</v>
      </c>
      <c r="E35" s="5" t="s">
        <v>435</v>
      </c>
      <c r="F35" s="4">
        <v>1</v>
      </c>
      <c r="H35" s="4">
        <v>0</v>
      </c>
      <c r="I35" s="4">
        <f t="shared" si="11"/>
        <v>1</v>
      </c>
      <c r="K35" s="4">
        <f t="shared" si="1"/>
        <v>0</v>
      </c>
      <c r="L35" s="4">
        <f t="shared" si="2"/>
        <v>1</v>
      </c>
      <c r="M35" s="4">
        <f t="shared" si="3"/>
        <v>5.8627840909090896</v>
      </c>
      <c r="N35" s="4">
        <v>1.2090000000000001</v>
      </c>
      <c r="O35" s="4">
        <f t="shared" si="4"/>
        <v>37.253999999999998</v>
      </c>
      <c r="P35" s="4">
        <v>70</v>
      </c>
      <c r="Q35" s="8">
        <f t="shared" si="5"/>
        <v>3.5</v>
      </c>
      <c r="S35" s="4">
        <v>0.36</v>
      </c>
      <c r="V35" s="4">
        <f t="shared" si="12"/>
        <v>3.86</v>
      </c>
      <c r="W35" s="4" t="s">
        <v>366</v>
      </c>
      <c r="X35" s="4">
        <v>0.1</v>
      </c>
      <c r="AC35" s="4">
        <f t="shared" si="13"/>
        <v>0.1</v>
      </c>
      <c r="AD35" s="17">
        <v>18</v>
      </c>
      <c r="AE35" s="18">
        <f t="shared" si="6"/>
        <v>1.8</v>
      </c>
      <c r="AG35" s="18">
        <f t="shared" si="18"/>
        <v>1.8</v>
      </c>
      <c r="AH35" s="4">
        <v>0</v>
      </c>
      <c r="AM35" s="18">
        <f t="shared" si="17"/>
        <v>1.8</v>
      </c>
      <c r="AT35" s="4">
        <f t="shared" si="14"/>
        <v>0</v>
      </c>
      <c r="AW35" s="4">
        <v>0</v>
      </c>
      <c r="BA35" s="4" t="s">
        <v>744</v>
      </c>
      <c r="BB35" s="4">
        <v>0.05</v>
      </c>
      <c r="BC35" s="4">
        <f t="shared" si="9"/>
        <v>0.05</v>
      </c>
      <c r="BD35" s="4">
        <f t="shared" si="10"/>
        <v>48.926784090909081</v>
      </c>
      <c r="BE35" s="4">
        <f t="shared" si="15"/>
        <v>35</v>
      </c>
      <c r="BF35" s="4">
        <f t="shared" si="16"/>
        <v>35</v>
      </c>
    </row>
    <row r="36" spans="1:58" s="4" customFormat="1" ht="18" customHeight="1" x14ac:dyDescent="0.25">
      <c r="A36" s="4" t="s">
        <v>741</v>
      </c>
      <c r="B36" s="4" t="s">
        <v>831</v>
      </c>
      <c r="C36" s="4" t="s">
        <v>832</v>
      </c>
      <c r="D36" s="4">
        <v>5.3105113636363601</v>
      </c>
      <c r="E36" s="5" t="s">
        <v>435</v>
      </c>
      <c r="F36" s="4">
        <v>1</v>
      </c>
      <c r="H36" s="4">
        <v>0</v>
      </c>
      <c r="I36" s="4">
        <f t="shared" si="11"/>
        <v>1</v>
      </c>
      <c r="K36" s="4">
        <f t="shared" si="1"/>
        <v>0</v>
      </c>
      <c r="L36" s="4">
        <f t="shared" si="2"/>
        <v>1</v>
      </c>
      <c r="M36" s="4">
        <f t="shared" si="3"/>
        <v>6.3105113636363601</v>
      </c>
      <c r="N36" s="4">
        <v>1.4730000000000001</v>
      </c>
      <c r="O36" s="4">
        <f t="shared" si="4"/>
        <v>38.838000000000001</v>
      </c>
      <c r="P36" s="4">
        <v>64.5</v>
      </c>
      <c r="Q36" s="8">
        <f t="shared" si="5"/>
        <v>3.2250000000000001</v>
      </c>
      <c r="S36" s="4">
        <v>0.33</v>
      </c>
      <c r="V36" s="4">
        <f t="shared" si="12"/>
        <v>3.5550000000000002</v>
      </c>
      <c r="W36" s="4" t="s">
        <v>366</v>
      </c>
      <c r="X36" s="4">
        <v>0.1</v>
      </c>
      <c r="AC36" s="4">
        <f t="shared" si="13"/>
        <v>0.1</v>
      </c>
      <c r="AD36" s="17">
        <v>18</v>
      </c>
      <c r="AE36" s="18">
        <f t="shared" si="6"/>
        <v>1.8</v>
      </c>
      <c r="AG36" s="18">
        <f t="shared" si="18"/>
        <v>1.8</v>
      </c>
      <c r="AH36" s="4">
        <v>0</v>
      </c>
      <c r="AM36" s="18">
        <f t="shared" si="17"/>
        <v>1.8</v>
      </c>
      <c r="AT36" s="4">
        <f t="shared" si="14"/>
        <v>0</v>
      </c>
      <c r="AW36" s="4">
        <v>0</v>
      </c>
      <c r="BA36" s="4" t="s">
        <v>744</v>
      </c>
      <c r="BB36" s="4">
        <v>0.05</v>
      </c>
      <c r="BC36" s="4">
        <f t="shared" si="9"/>
        <v>0.05</v>
      </c>
      <c r="BD36" s="4">
        <f t="shared" si="10"/>
        <v>50.653511363636355</v>
      </c>
      <c r="BE36" s="4">
        <f t="shared" si="15"/>
        <v>34</v>
      </c>
      <c r="BF36" s="4">
        <f t="shared" si="16"/>
        <v>34</v>
      </c>
    </row>
    <row r="37" spans="1:58" s="4" customFormat="1" ht="18" customHeight="1" x14ac:dyDescent="0.25">
      <c r="A37" s="4" t="s">
        <v>741</v>
      </c>
      <c r="B37" s="4" t="s">
        <v>833</v>
      </c>
      <c r="C37" s="4" t="s">
        <v>834</v>
      </c>
      <c r="D37" s="4">
        <v>5.5187499999999998</v>
      </c>
      <c r="E37" s="5" t="s">
        <v>435</v>
      </c>
      <c r="F37" s="4">
        <v>1</v>
      </c>
      <c r="H37" s="4">
        <v>0</v>
      </c>
      <c r="I37" s="4">
        <f t="shared" si="11"/>
        <v>1</v>
      </c>
      <c r="K37" s="4">
        <f t="shared" si="1"/>
        <v>0</v>
      </c>
      <c r="L37" s="4">
        <f t="shared" si="2"/>
        <v>1</v>
      </c>
      <c r="M37" s="4">
        <f t="shared" si="3"/>
        <v>6.5187499999999998</v>
      </c>
      <c r="N37" s="4">
        <v>3.427</v>
      </c>
      <c r="O37" s="4">
        <f t="shared" si="4"/>
        <v>50.562000000000005</v>
      </c>
      <c r="P37" s="4">
        <v>62.5</v>
      </c>
      <c r="Q37" s="8">
        <f t="shared" si="5"/>
        <v>3.125</v>
      </c>
      <c r="S37" s="4">
        <v>0.52500000000000002</v>
      </c>
      <c r="V37" s="4">
        <f t="shared" si="12"/>
        <v>3.65</v>
      </c>
      <c r="W37" s="4" t="s">
        <v>366</v>
      </c>
      <c r="X37" s="4">
        <v>0.1</v>
      </c>
      <c r="AC37" s="4">
        <f t="shared" si="13"/>
        <v>0.1</v>
      </c>
      <c r="AD37" s="17">
        <v>19</v>
      </c>
      <c r="AE37" s="18">
        <f t="shared" si="6"/>
        <v>1.9</v>
      </c>
      <c r="AG37" s="18">
        <f t="shared" si="18"/>
        <v>1.9</v>
      </c>
      <c r="AH37" s="4">
        <v>0</v>
      </c>
      <c r="AM37" s="18">
        <f t="shared" si="17"/>
        <v>1.9</v>
      </c>
      <c r="AT37" s="4">
        <f t="shared" si="14"/>
        <v>0</v>
      </c>
      <c r="AW37" s="4">
        <v>0</v>
      </c>
      <c r="BA37" s="4" t="s">
        <v>744</v>
      </c>
      <c r="BB37" s="4">
        <v>0.05</v>
      </c>
      <c r="BC37" s="4">
        <f t="shared" si="9"/>
        <v>0.05</v>
      </c>
      <c r="BD37" s="4">
        <f t="shared" si="10"/>
        <v>62.780749999999998</v>
      </c>
      <c r="BE37" s="4">
        <f t="shared" si="15"/>
        <v>6</v>
      </c>
      <c r="BF37" s="4">
        <f t="shared" si="16"/>
        <v>13</v>
      </c>
    </row>
    <row r="38" spans="1:58" s="4" customFormat="1" ht="18" customHeight="1" x14ac:dyDescent="0.25">
      <c r="A38" s="4" t="s">
        <v>741</v>
      </c>
      <c r="B38" s="4" t="s">
        <v>835</v>
      </c>
      <c r="C38" s="4" t="s">
        <v>836</v>
      </c>
      <c r="D38" s="4">
        <v>5.4358455882353001</v>
      </c>
      <c r="E38" s="5" t="s">
        <v>435</v>
      </c>
      <c r="F38" s="4">
        <v>1</v>
      </c>
      <c r="H38" s="4">
        <v>0</v>
      </c>
      <c r="I38" s="4">
        <f t="shared" si="11"/>
        <v>1</v>
      </c>
      <c r="K38" s="4">
        <f t="shared" si="1"/>
        <v>0</v>
      </c>
      <c r="L38" s="4">
        <f t="shared" si="2"/>
        <v>1</v>
      </c>
      <c r="M38" s="4">
        <f t="shared" si="3"/>
        <v>6.4358455882353001</v>
      </c>
      <c r="N38" s="4">
        <v>2.0265</v>
      </c>
      <c r="O38" s="4">
        <f t="shared" si="4"/>
        <v>42.158999999999999</v>
      </c>
      <c r="P38" s="4">
        <v>87</v>
      </c>
      <c r="Q38" s="8">
        <f t="shared" si="5"/>
        <v>4.3499999999999996</v>
      </c>
      <c r="S38" s="4">
        <v>0.06</v>
      </c>
      <c r="T38" s="4" t="s">
        <v>837</v>
      </c>
      <c r="U38" s="4">
        <v>0.2</v>
      </c>
      <c r="V38" s="4">
        <f t="shared" si="12"/>
        <v>4.6099999999999994</v>
      </c>
      <c r="W38" s="4" t="s">
        <v>366</v>
      </c>
      <c r="X38" s="4">
        <v>0.1</v>
      </c>
      <c r="AC38" s="4">
        <f t="shared" si="13"/>
        <v>0.1</v>
      </c>
      <c r="AD38" s="17">
        <v>15</v>
      </c>
      <c r="AE38" s="18">
        <f t="shared" si="6"/>
        <v>1.5</v>
      </c>
      <c r="AG38" s="18">
        <f t="shared" si="18"/>
        <v>1.5</v>
      </c>
      <c r="AH38" s="4">
        <v>0.48</v>
      </c>
      <c r="AM38" s="18">
        <f t="shared" si="17"/>
        <v>1.98</v>
      </c>
      <c r="AT38" s="4">
        <f t="shared" si="14"/>
        <v>0</v>
      </c>
      <c r="AW38" s="4">
        <v>0</v>
      </c>
      <c r="AX38" s="5" t="s">
        <v>838</v>
      </c>
      <c r="AY38" s="5" t="s">
        <v>838</v>
      </c>
      <c r="BA38" s="4" t="s">
        <v>744</v>
      </c>
      <c r="BB38" s="4">
        <v>2.4500000000000002</v>
      </c>
      <c r="BC38" s="4">
        <f t="shared" si="9"/>
        <v>2.4500000000000002</v>
      </c>
      <c r="BD38" s="4">
        <f t="shared" si="10"/>
        <v>57.734845588235302</v>
      </c>
      <c r="BE38" s="4">
        <f t="shared" si="15"/>
        <v>32</v>
      </c>
      <c r="BF38" s="4">
        <f t="shared" si="16"/>
        <v>26</v>
      </c>
    </row>
    <row r="39" spans="1:58" s="4" customFormat="1" ht="18" customHeight="1" x14ac:dyDescent="0.25">
      <c r="A39" s="4" t="s">
        <v>741</v>
      </c>
      <c r="B39" s="4" t="s">
        <v>839</v>
      </c>
      <c r="C39" s="4" t="s">
        <v>840</v>
      </c>
      <c r="D39" s="4">
        <v>5.3740808823529402</v>
      </c>
      <c r="E39" s="5" t="s">
        <v>435</v>
      </c>
      <c r="F39" s="4">
        <v>1</v>
      </c>
      <c r="H39" s="4">
        <v>0</v>
      </c>
      <c r="I39" s="4">
        <f t="shared" si="11"/>
        <v>1</v>
      </c>
      <c r="K39" s="4">
        <f t="shared" si="1"/>
        <v>0</v>
      </c>
      <c r="L39" s="4">
        <f t="shared" si="2"/>
        <v>1</v>
      </c>
      <c r="M39" s="4">
        <f t="shared" si="3"/>
        <v>6.3740808823529402</v>
      </c>
      <c r="N39" s="4">
        <v>3.76</v>
      </c>
      <c r="O39" s="4">
        <f t="shared" si="4"/>
        <v>52.559999999999995</v>
      </c>
      <c r="P39" s="4">
        <v>81</v>
      </c>
      <c r="Q39" s="8">
        <f t="shared" si="5"/>
        <v>4.0500000000000007</v>
      </c>
      <c r="S39" s="4">
        <v>0.76500000000000001</v>
      </c>
      <c r="V39" s="4">
        <f t="shared" si="12"/>
        <v>4.8150000000000004</v>
      </c>
      <c r="W39" s="4" t="s">
        <v>366</v>
      </c>
      <c r="X39" s="4">
        <v>0.1</v>
      </c>
      <c r="AC39" s="4">
        <f t="shared" si="13"/>
        <v>0.1</v>
      </c>
      <c r="AD39" s="17">
        <v>16</v>
      </c>
      <c r="AE39" s="18">
        <f t="shared" si="6"/>
        <v>1.6</v>
      </c>
      <c r="AG39" s="18">
        <f t="shared" si="18"/>
        <v>1.6</v>
      </c>
      <c r="AH39" s="4">
        <v>2</v>
      </c>
      <c r="AK39" s="4">
        <v>0.3</v>
      </c>
      <c r="AL39" s="4">
        <v>0.3</v>
      </c>
      <c r="AM39" s="18">
        <f t="shared" si="17"/>
        <v>3.9</v>
      </c>
      <c r="AN39" s="4" t="s">
        <v>538</v>
      </c>
      <c r="AO39" s="4">
        <v>0.1</v>
      </c>
      <c r="AT39" s="4">
        <f t="shared" si="14"/>
        <v>0.1</v>
      </c>
      <c r="AW39" s="4">
        <v>0</v>
      </c>
      <c r="AX39" s="4" t="s">
        <v>841</v>
      </c>
      <c r="AY39" s="4" t="s">
        <v>841</v>
      </c>
      <c r="BA39" s="4" t="s">
        <v>744</v>
      </c>
      <c r="BB39" s="4">
        <v>3.05</v>
      </c>
      <c r="BC39" s="4">
        <f t="shared" si="9"/>
        <v>3.15</v>
      </c>
      <c r="BD39" s="4">
        <f t="shared" si="10"/>
        <v>70.899080882352948</v>
      </c>
      <c r="BE39" s="4">
        <f>RANK(N39,N:N)</f>
        <v>1</v>
      </c>
      <c r="BF39" s="4">
        <f>RANK(BD39,BD:BD,0)</f>
        <v>2</v>
      </c>
    </row>
    <row r="1048153" spans="1:3" x14ac:dyDescent="0.25">
      <c r="A1048153" s="2"/>
      <c r="B1048153" s="2"/>
      <c r="C1048153" s="2"/>
    </row>
    <row r="1048154" spans="1:3" x14ac:dyDescent="0.25">
      <c r="A1048154" s="2"/>
      <c r="B1048154" s="2"/>
      <c r="C1048154" s="2"/>
    </row>
    <row r="1048155" spans="1:3" x14ac:dyDescent="0.25">
      <c r="A1048155" s="2"/>
      <c r="B1048155" s="2"/>
      <c r="C1048155" s="2"/>
    </row>
    <row r="1048156" spans="1:3" x14ac:dyDescent="0.25">
      <c r="A1048156" s="2"/>
      <c r="B1048156" s="2"/>
      <c r="C1048156" s="2"/>
    </row>
    <row r="1048157" spans="1:3" x14ac:dyDescent="0.25">
      <c r="A1048157" s="2"/>
      <c r="B1048157" s="2"/>
      <c r="C1048157" s="2"/>
    </row>
    <row r="1048158" spans="1:3" x14ac:dyDescent="0.25">
      <c r="A1048158" s="2"/>
      <c r="B1048158" s="2"/>
      <c r="C1048158" s="2"/>
    </row>
    <row r="1048159" spans="1:3" x14ac:dyDescent="0.25">
      <c r="A1048159" s="2"/>
      <c r="B1048159" s="2"/>
      <c r="C1048159" s="2"/>
    </row>
    <row r="1048160" spans="1:3" x14ac:dyDescent="0.25">
      <c r="A1048160" s="2"/>
      <c r="B1048160" s="2"/>
      <c r="C1048160" s="2"/>
    </row>
    <row r="1048161" spans="1:3" x14ac:dyDescent="0.25">
      <c r="A1048161" s="2"/>
      <c r="B1048161" s="2"/>
      <c r="C1048161" s="2"/>
    </row>
    <row r="1048162" spans="1:3" x14ac:dyDescent="0.25">
      <c r="A1048162" s="2"/>
      <c r="B1048162" s="2"/>
      <c r="C1048162" s="2"/>
    </row>
    <row r="1048163" spans="1:3" x14ac:dyDescent="0.25">
      <c r="A1048163" s="2"/>
      <c r="B1048163" s="2"/>
      <c r="C1048163" s="2"/>
    </row>
    <row r="1048164" spans="1:3" x14ac:dyDescent="0.25">
      <c r="A1048164" s="2"/>
      <c r="B1048164" s="2"/>
      <c r="C1048164" s="2"/>
    </row>
    <row r="1048165" spans="1:3" x14ac:dyDescent="0.25">
      <c r="A1048165" s="2"/>
      <c r="B1048165" s="2"/>
      <c r="C1048165" s="2"/>
    </row>
    <row r="1048166" spans="1:3" x14ac:dyDescent="0.25">
      <c r="A1048166" s="2"/>
      <c r="B1048166" s="2"/>
      <c r="C1048166" s="2"/>
    </row>
    <row r="1048167" spans="1:3" x14ac:dyDescent="0.25">
      <c r="A1048167" s="2"/>
      <c r="B1048167" s="2"/>
      <c r="C1048167" s="2"/>
    </row>
    <row r="1048168" spans="1:3" x14ac:dyDescent="0.25">
      <c r="A1048168" s="2"/>
      <c r="B1048168" s="2"/>
      <c r="C1048168" s="2"/>
    </row>
    <row r="1048169" spans="1:3" x14ac:dyDescent="0.25">
      <c r="A1048169" s="2"/>
      <c r="B1048169" s="2"/>
      <c r="C1048169" s="2"/>
    </row>
    <row r="1048170" spans="1:3" x14ac:dyDescent="0.25">
      <c r="A1048170" s="2"/>
      <c r="B1048170" s="2"/>
      <c r="C1048170" s="2"/>
    </row>
    <row r="1048171" spans="1:3" x14ac:dyDescent="0.25">
      <c r="A1048171" s="2"/>
      <c r="B1048171" s="2"/>
      <c r="C1048171" s="2"/>
    </row>
    <row r="1048172" spans="1:3" x14ac:dyDescent="0.25">
      <c r="A1048172" s="2"/>
      <c r="B1048172" s="2"/>
      <c r="C1048172" s="2"/>
    </row>
    <row r="1048173" spans="1:3" x14ac:dyDescent="0.25">
      <c r="A1048173" s="2"/>
      <c r="B1048173" s="2"/>
      <c r="C1048173" s="2"/>
    </row>
    <row r="1048174" spans="1:3" x14ac:dyDescent="0.25">
      <c r="A1048174" s="2"/>
      <c r="B1048174" s="2"/>
      <c r="C1048174" s="2"/>
    </row>
    <row r="1048175" spans="1:3" x14ac:dyDescent="0.25">
      <c r="A1048175" s="2"/>
      <c r="B1048175" s="2"/>
      <c r="C1048175" s="2"/>
    </row>
    <row r="1048176" spans="1:3" x14ac:dyDescent="0.25">
      <c r="A1048176" s="2"/>
      <c r="B1048176" s="2"/>
      <c r="C1048176" s="2"/>
    </row>
    <row r="1048177" spans="1:3" x14ac:dyDescent="0.25">
      <c r="A1048177" s="2"/>
      <c r="B1048177" s="2"/>
      <c r="C1048177" s="2"/>
    </row>
    <row r="1048178" spans="1:3" x14ac:dyDescent="0.25">
      <c r="A1048178" s="2"/>
      <c r="B1048178" s="2"/>
      <c r="C1048178" s="2"/>
    </row>
    <row r="1048179" spans="1:3" x14ac:dyDescent="0.25">
      <c r="A1048179" s="2"/>
      <c r="B1048179" s="2"/>
      <c r="C1048179" s="2"/>
    </row>
    <row r="1048180" spans="1:3" x14ac:dyDescent="0.25">
      <c r="A1048180" s="2"/>
      <c r="B1048180" s="2"/>
      <c r="C1048180" s="2"/>
    </row>
    <row r="1048181" spans="1:3" x14ac:dyDescent="0.25">
      <c r="A1048181" s="2"/>
      <c r="B1048181" s="2"/>
      <c r="C1048181" s="2"/>
    </row>
    <row r="1048182" spans="1:3" x14ac:dyDescent="0.25">
      <c r="A1048182" s="2"/>
      <c r="B1048182" s="2"/>
      <c r="C1048182" s="2"/>
    </row>
    <row r="1048183" spans="1:3" x14ac:dyDescent="0.25">
      <c r="A1048183" s="2"/>
      <c r="B1048183" s="2"/>
      <c r="C1048183" s="2"/>
    </row>
    <row r="1048184" spans="1:3" x14ac:dyDescent="0.25">
      <c r="A1048184" s="2"/>
      <c r="B1048184" s="2"/>
      <c r="C1048184" s="2"/>
    </row>
    <row r="1048185" spans="1:3" x14ac:dyDescent="0.25">
      <c r="A1048185" s="2"/>
      <c r="B1048185" s="2"/>
      <c r="C1048185" s="2"/>
    </row>
    <row r="1048186" spans="1:3" x14ac:dyDescent="0.25">
      <c r="A1048186" s="2"/>
      <c r="B1048186" s="2"/>
      <c r="C1048186" s="2"/>
    </row>
    <row r="1048187" spans="1:3" x14ac:dyDescent="0.25">
      <c r="A1048187" s="2"/>
      <c r="B1048187" s="2"/>
      <c r="C1048187" s="2"/>
    </row>
    <row r="1048188" spans="1:3" x14ac:dyDescent="0.25">
      <c r="A1048188" s="2"/>
      <c r="B1048188" s="2"/>
      <c r="C1048188" s="2"/>
    </row>
    <row r="1048189" spans="1:3" x14ac:dyDescent="0.25">
      <c r="A1048189" s="2"/>
      <c r="B1048189" s="2"/>
      <c r="C1048189" s="2"/>
    </row>
    <row r="1048190" spans="1:3" x14ac:dyDescent="0.25">
      <c r="A1048190" s="2"/>
      <c r="B1048190" s="2"/>
      <c r="C1048190" s="2"/>
    </row>
    <row r="1048191" spans="1:3" x14ac:dyDescent="0.25">
      <c r="A1048191" s="2"/>
      <c r="B1048191" s="2"/>
      <c r="C1048191" s="2"/>
    </row>
    <row r="1048192" spans="1:3" x14ac:dyDescent="0.25">
      <c r="A1048192" s="2"/>
      <c r="B1048192" s="2"/>
      <c r="C1048192" s="2"/>
    </row>
    <row r="1048193" spans="1:3" x14ac:dyDescent="0.25">
      <c r="A1048193" s="2"/>
      <c r="B1048193" s="2"/>
      <c r="C1048193" s="2"/>
    </row>
    <row r="1048194" spans="1:3" x14ac:dyDescent="0.25">
      <c r="A1048194" s="2"/>
      <c r="B1048194" s="2"/>
      <c r="C1048194" s="2"/>
    </row>
    <row r="1048195" spans="1:3" x14ac:dyDescent="0.25">
      <c r="A1048195" s="2"/>
      <c r="B1048195" s="2"/>
      <c r="C1048195" s="2"/>
    </row>
    <row r="1048196" spans="1:3" x14ac:dyDescent="0.25">
      <c r="A1048196" s="2"/>
      <c r="B1048196" s="2"/>
      <c r="C1048196" s="2"/>
    </row>
    <row r="1048197" spans="1:3" x14ac:dyDescent="0.25">
      <c r="A1048197" s="2"/>
      <c r="B1048197" s="2"/>
      <c r="C1048197" s="2"/>
    </row>
    <row r="1048198" spans="1:3" x14ac:dyDescent="0.25">
      <c r="A1048198" s="2"/>
      <c r="B1048198" s="2"/>
      <c r="C1048198" s="2"/>
    </row>
    <row r="1048199" spans="1:3" x14ac:dyDescent="0.25">
      <c r="A1048199" s="2"/>
      <c r="B1048199" s="2"/>
      <c r="C1048199" s="2"/>
    </row>
    <row r="1048200" spans="1:3" x14ac:dyDescent="0.25">
      <c r="A1048200" s="2"/>
      <c r="B1048200" s="2"/>
      <c r="C1048200" s="2"/>
    </row>
    <row r="1048201" spans="1:3" x14ac:dyDescent="0.25">
      <c r="A1048201" s="2"/>
      <c r="B1048201" s="2"/>
      <c r="C1048201" s="2"/>
    </row>
    <row r="1048202" spans="1:3" x14ac:dyDescent="0.25">
      <c r="A1048202" s="2"/>
      <c r="B1048202" s="2"/>
      <c r="C1048202" s="2"/>
    </row>
    <row r="1048203" spans="1:3" x14ac:dyDescent="0.25">
      <c r="A1048203" s="2"/>
      <c r="B1048203" s="2"/>
      <c r="C1048203" s="2"/>
    </row>
    <row r="1048204" spans="1:3" x14ac:dyDescent="0.25">
      <c r="A1048204" s="2"/>
      <c r="B1048204" s="2"/>
      <c r="C1048204" s="2"/>
    </row>
    <row r="1048205" spans="1:3" x14ac:dyDescent="0.25">
      <c r="A1048205" s="2"/>
      <c r="B1048205" s="2"/>
      <c r="C1048205" s="2"/>
    </row>
    <row r="1048206" spans="1:3" x14ac:dyDescent="0.25">
      <c r="A1048206" s="2"/>
      <c r="B1048206" s="2"/>
      <c r="C1048206" s="2"/>
    </row>
    <row r="1048207" spans="1:3" x14ac:dyDescent="0.25">
      <c r="A1048207" s="2"/>
      <c r="B1048207" s="2"/>
      <c r="C1048207" s="2"/>
    </row>
    <row r="1048208" spans="1:3" x14ac:dyDescent="0.25">
      <c r="A1048208" s="2"/>
      <c r="B1048208" s="2"/>
      <c r="C1048208" s="2"/>
    </row>
    <row r="1048209" spans="1:3" x14ac:dyDescent="0.25">
      <c r="A1048209" s="2"/>
      <c r="B1048209" s="2"/>
      <c r="C1048209" s="2"/>
    </row>
    <row r="1048210" spans="1:3" x14ac:dyDescent="0.25">
      <c r="A1048210" s="2"/>
      <c r="B1048210" s="2"/>
      <c r="C1048210" s="2"/>
    </row>
    <row r="1048211" spans="1:3" x14ac:dyDescent="0.25">
      <c r="A1048211" s="2"/>
      <c r="B1048211" s="2"/>
      <c r="C1048211" s="2"/>
    </row>
    <row r="1048212" spans="1:3" x14ac:dyDescent="0.25">
      <c r="A1048212" s="2"/>
      <c r="B1048212" s="2"/>
      <c r="C1048212" s="2"/>
    </row>
    <row r="1048213" spans="1:3" x14ac:dyDescent="0.25">
      <c r="A1048213" s="2"/>
      <c r="B1048213" s="2"/>
      <c r="C1048213" s="2"/>
    </row>
    <row r="1048214" spans="1:3" x14ac:dyDescent="0.25">
      <c r="A1048214" s="2"/>
      <c r="B1048214" s="2"/>
      <c r="C1048214" s="2"/>
    </row>
    <row r="1048215" spans="1:3" x14ac:dyDescent="0.25">
      <c r="A1048215" s="2"/>
      <c r="B1048215" s="2"/>
      <c r="C1048215" s="2"/>
    </row>
    <row r="1048216" spans="1:3" x14ac:dyDescent="0.25">
      <c r="A1048216" s="2"/>
      <c r="B1048216" s="2"/>
      <c r="C1048216" s="2"/>
    </row>
    <row r="1048217" spans="1:3" x14ac:dyDescent="0.25">
      <c r="A1048217" s="2"/>
      <c r="B1048217" s="2"/>
      <c r="C1048217" s="2"/>
    </row>
    <row r="1048218" spans="1:3" x14ac:dyDescent="0.25">
      <c r="A1048218" s="2"/>
      <c r="B1048218" s="2"/>
      <c r="C1048218" s="2"/>
    </row>
    <row r="1048219" spans="1:3" x14ac:dyDescent="0.25">
      <c r="A1048219" s="2"/>
      <c r="B1048219" s="2"/>
      <c r="C1048219" s="2"/>
    </row>
    <row r="1048220" spans="1:3" x14ac:dyDescent="0.25">
      <c r="A1048220" s="2"/>
      <c r="B1048220" s="2"/>
      <c r="C1048220" s="2"/>
    </row>
    <row r="1048221" spans="1:3" x14ac:dyDescent="0.25">
      <c r="A1048221" s="2"/>
      <c r="B1048221" s="2"/>
      <c r="C1048221" s="2"/>
    </row>
    <row r="1048222" spans="1:3" x14ac:dyDescent="0.25">
      <c r="A1048222" s="2"/>
      <c r="B1048222" s="2"/>
      <c r="C1048222" s="2"/>
    </row>
    <row r="1048223" spans="1:3" x14ac:dyDescent="0.25">
      <c r="A1048223" s="2"/>
      <c r="B1048223" s="2"/>
      <c r="C1048223" s="2"/>
    </row>
    <row r="1048224" spans="1:3" x14ac:dyDescent="0.25">
      <c r="A1048224" s="2"/>
      <c r="B1048224" s="2"/>
      <c r="C1048224" s="2"/>
    </row>
    <row r="1048225" spans="1:3" x14ac:dyDescent="0.25">
      <c r="A1048225" s="2"/>
      <c r="B1048225" s="2"/>
      <c r="C1048225" s="2"/>
    </row>
    <row r="1048226" spans="1:3" x14ac:dyDescent="0.25">
      <c r="A1048226" s="2"/>
      <c r="B1048226" s="2"/>
      <c r="C1048226" s="2"/>
    </row>
    <row r="1048227" spans="1:3" x14ac:dyDescent="0.25">
      <c r="A1048227" s="2"/>
      <c r="B1048227" s="2"/>
      <c r="C1048227" s="2"/>
    </row>
    <row r="1048228" spans="1:3" x14ac:dyDescent="0.25">
      <c r="A1048228" s="2"/>
      <c r="B1048228" s="2"/>
      <c r="C1048228" s="2"/>
    </row>
    <row r="1048229" spans="1:3" x14ac:dyDescent="0.25">
      <c r="A1048229" s="2"/>
      <c r="B1048229" s="2"/>
      <c r="C1048229" s="2"/>
    </row>
    <row r="1048230" spans="1:3" x14ac:dyDescent="0.25">
      <c r="A1048230" s="2"/>
      <c r="B1048230" s="2"/>
      <c r="C1048230" s="2"/>
    </row>
    <row r="1048231" spans="1:3" x14ac:dyDescent="0.25">
      <c r="A1048231" s="2"/>
      <c r="B1048231" s="2"/>
      <c r="C1048231" s="2"/>
    </row>
    <row r="1048232" spans="1:3" x14ac:dyDescent="0.25">
      <c r="A1048232" s="2"/>
      <c r="B1048232" s="2"/>
      <c r="C1048232" s="2"/>
    </row>
    <row r="1048233" spans="1:3" x14ac:dyDescent="0.25">
      <c r="A1048233" s="2"/>
      <c r="B1048233" s="2"/>
      <c r="C1048233" s="2"/>
    </row>
    <row r="1048234" spans="1:3" x14ac:dyDescent="0.25">
      <c r="A1048234" s="2"/>
      <c r="B1048234" s="2"/>
      <c r="C1048234" s="2"/>
    </row>
    <row r="1048235" spans="1:3" x14ac:dyDescent="0.25">
      <c r="A1048235" s="2"/>
      <c r="B1048235" s="2"/>
      <c r="C1048235" s="2"/>
    </row>
    <row r="1048236" spans="1:3" x14ac:dyDescent="0.25">
      <c r="A1048236" s="2"/>
      <c r="B1048236" s="2"/>
      <c r="C1048236" s="2"/>
    </row>
    <row r="1048237" spans="1:3" x14ac:dyDescent="0.25">
      <c r="A1048237" s="2"/>
      <c r="B1048237" s="2"/>
      <c r="C1048237" s="2"/>
    </row>
    <row r="1048238" spans="1:3" x14ac:dyDescent="0.25">
      <c r="A1048238" s="2"/>
      <c r="B1048238" s="2"/>
      <c r="C1048238" s="2"/>
    </row>
    <row r="1048239" spans="1:3" x14ac:dyDescent="0.25">
      <c r="A1048239" s="2"/>
      <c r="B1048239" s="2"/>
      <c r="C1048239" s="2"/>
    </row>
    <row r="1048240" spans="1:3" x14ac:dyDescent="0.25">
      <c r="A1048240" s="2"/>
      <c r="B1048240" s="2"/>
      <c r="C1048240" s="2"/>
    </row>
    <row r="1048241" spans="1:3" x14ac:dyDescent="0.25">
      <c r="A1048241" s="2"/>
      <c r="B1048241" s="2"/>
      <c r="C1048241" s="2"/>
    </row>
    <row r="1048242" spans="1:3" x14ac:dyDescent="0.25">
      <c r="A1048242" s="2"/>
      <c r="B1048242" s="2"/>
      <c r="C1048242" s="2"/>
    </row>
    <row r="1048243" spans="1:3" x14ac:dyDescent="0.25">
      <c r="A1048243" s="2"/>
      <c r="B1048243" s="2"/>
      <c r="C1048243" s="2"/>
    </row>
    <row r="1048244" spans="1:3" x14ac:dyDescent="0.25">
      <c r="A1048244" s="2"/>
      <c r="B1048244" s="2"/>
      <c r="C1048244" s="2"/>
    </row>
    <row r="1048245" spans="1:3" x14ac:dyDescent="0.25">
      <c r="A1048245" s="2"/>
      <c r="B1048245" s="2"/>
      <c r="C1048245" s="2"/>
    </row>
    <row r="1048246" spans="1:3" x14ac:dyDescent="0.25">
      <c r="A1048246" s="2"/>
      <c r="B1048246" s="2"/>
      <c r="C1048246" s="2"/>
    </row>
    <row r="1048247" spans="1:3" x14ac:dyDescent="0.25">
      <c r="A1048247" s="2"/>
      <c r="B1048247" s="2"/>
      <c r="C1048247" s="2"/>
    </row>
    <row r="1048248" spans="1:3" x14ac:dyDescent="0.25">
      <c r="A1048248" s="2"/>
      <c r="B1048248" s="2"/>
      <c r="C1048248" s="2"/>
    </row>
    <row r="1048249" spans="1:3" x14ac:dyDescent="0.25">
      <c r="A1048249" s="2"/>
      <c r="B1048249" s="2"/>
      <c r="C1048249" s="2"/>
    </row>
    <row r="1048250" spans="1:3" x14ac:dyDescent="0.25">
      <c r="A1048250" s="2"/>
      <c r="B1048250" s="2"/>
      <c r="C1048250" s="2"/>
    </row>
    <row r="1048251" spans="1:3" x14ac:dyDescent="0.25">
      <c r="A1048251" s="2"/>
      <c r="B1048251" s="2"/>
      <c r="C1048251" s="2"/>
    </row>
    <row r="1048252" spans="1:3" x14ac:dyDescent="0.25">
      <c r="A1048252" s="2"/>
      <c r="B1048252" s="2"/>
      <c r="C1048252" s="2"/>
    </row>
    <row r="1048253" spans="1:3" x14ac:dyDescent="0.25">
      <c r="A1048253" s="2"/>
      <c r="B1048253" s="2"/>
      <c r="C1048253" s="2"/>
    </row>
    <row r="1048254" spans="1:3" x14ac:dyDescent="0.25">
      <c r="A1048254" s="2"/>
      <c r="B1048254" s="2"/>
      <c r="C1048254" s="2"/>
    </row>
    <row r="1048255" spans="1:3" x14ac:dyDescent="0.25">
      <c r="A1048255" s="2"/>
      <c r="B1048255" s="2"/>
      <c r="C1048255" s="2"/>
    </row>
    <row r="1048256" spans="1:3" x14ac:dyDescent="0.25">
      <c r="A1048256" s="2"/>
      <c r="B1048256" s="2"/>
      <c r="C1048256" s="2"/>
    </row>
    <row r="1048257" spans="1:3" x14ac:dyDescent="0.25">
      <c r="A1048257" s="2"/>
      <c r="B1048257" s="2"/>
      <c r="C1048257" s="2"/>
    </row>
    <row r="1048258" spans="1:3" x14ac:dyDescent="0.25">
      <c r="A1048258" s="2"/>
      <c r="B1048258" s="2"/>
      <c r="C1048258" s="2"/>
    </row>
    <row r="1048259" spans="1:3" x14ac:dyDescent="0.25">
      <c r="A1048259" s="2"/>
      <c r="B1048259" s="2"/>
      <c r="C1048259" s="2"/>
    </row>
    <row r="1048260" spans="1:3" x14ac:dyDescent="0.25">
      <c r="A1048260" s="2"/>
      <c r="B1048260" s="2"/>
      <c r="C1048260" s="2"/>
    </row>
    <row r="1048261" spans="1:3" x14ac:dyDescent="0.25">
      <c r="A1048261" s="2"/>
      <c r="B1048261" s="2"/>
      <c r="C1048261" s="2"/>
    </row>
    <row r="1048262" spans="1:3" x14ac:dyDescent="0.25">
      <c r="A1048262" s="2"/>
      <c r="B1048262" s="2"/>
      <c r="C1048262" s="2"/>
    </row>
    <row r="1048263" spans="1:3" x14ac:dyDescent="0.25">
      <c r="A1048263" s="2"/>
      <c r="B1048263" s="2"/>
      <c r="C1048263" s="2"/>
    </row>
    <row r="1048264" spans="1:3" x14ac:dyDescent="0.25">
      <c r="A1048264" s="2"/>
      <c r="B1048264" s="2"/>
      <c r="C1048264" s="2"/>
    </row>
    <row r="1048265" spans="1:3" x14ac:dyDescent="0.25">
      <c r="A1048265" s="2"/>
      <c r="B1048265" s="2"/>
      <c r="C1048265" s="2"/>
    </row>
    <row r="1048266" spans="1:3" x14ac:dyDescent="0.25">
      <c r="A1048266" s="2"/>
      <c r="B1048266" s="2"/>
      <c r="C1048266" s="2"/>
    </row>
    <row r="1048267" spans="1:3" x14ac:dyDescent="0.25">
      <c r="A1048267" s="2"/>
      <c r="B1048267" s="2"/>
      <c r="C1048267" s="2"/>
    </row>
    <row r="1048268" spans="1:3" x14ac:dyDescent="0.25">
      <c r="A1048268" s="2"/>
      <c r="B1048268" s="2"/>
      <c r="C1048268" s="2"/>
    </row>
    <row r="1048269" spans="1:3" x14ac:dyDescent="0.25">
      <c r="A1048269" s="2"/>
      <c r="B1048269" s="2"/>
      <c r="C1048269" s="2"/>
    </row>
    <row r="1048270" spans="1:3" x14ac:dyDescent="0.25">
      <c r="A1048270" s="2"/>
      <c r="B1048270" s="2"/>
      <c r="C1048270" s="2"/>
    </row>
    <row r="1048271" spans="1:3" x14ac:dyDescent="0.25">
      <c r="A1048271" s="2"/>
      <c r="B1048271" s="2"/>
      <c r="C1048271" s="2"/>
    </row>
    <row r="1048272" spans="1:3" x14ac:dyDescent="0.25">
      <c r="A1048272" s="2"/>
      <c r="B1048272" s="2"/>
      <c r="C1048272" s="2"/>
    </row>
    <row r="1048273" spans="1:3" x14ac:dyDescent="0.25">
      <c r="A1048273" s="2"/>
      <c r="B1048273" s="2"/>
      <c r="C1048273" s="2"/>
    </row>
    <row r="1048274" spans="1:3" x14ac:dyDescent="0.25">
      <c r="A1048274" s="2"/>
      <c r="B1048274" s="2"/>
      <c r="C1048274" s="2"/>
    </row>
    <row r="1048275" spans="1:3" x14ac:dyDescent="0.25">
      <c r="A1048275" s="2"/>
      <c r="B1048275" s="2"/>
      <c r="C1048275" s="2"/>
    </row>
    <row r="1048276" spans="1:3" x14ac:dyDescent="0.25">
      <c r="A1048276" s="2"/>
      <c r="B1048276" s="2"/>
      <c r="C1048276" s="2"/>
    </row>
    <row r="1048277" spans="1:3" x14ac:dyDescent="0.25">
      <c r="A1048277" s="2"/>
      <c r="B1048277" s="2"/>
      <c r="C1048277" s="2"/>
    </row>
    <row r="1048278" spans="1:3" x14ac:dyDescent="0.25">
      <c r="A1048278" s="2"/>
      <c r="B1048278" s="2"/>
      <c r="C1048278" s="2"/>
    </row>
    <row r="1048279" spans="1:3" x14ac:dyDescent="0.25">
      <c r="A1048279" s="2"/>
      <c r="B1048279" s="2"/>
      <c r="C1048279" s="2"/>
    </row>
    <row r="1048280" spans="1:3" x14ac:dyDescent="0.25">
      <c r="A1048280" s="2"/>
      <c r="B1048280" s="2"/>
      <c r="C1048280" s="2"/>
    </row>
    <row r="1048281" spans="1:3" x14ac:dyDescent="0.25">
      <c r="A1048281" s="2"/>
      <c r="B1048281" s="2"/>
      <c r="C1048281" s="2"/>
    </row>
    <row r="1048282" spans="1:3" x14ac:dyDescent="0.25">
      <c r="A1048282" s="2"/>
      <c r="B1048282" s="2"/>
      <c r="C1048282" s="2"/>
    </row>
    <row r="1048283" spans="1:3" x14ac:dyDescent="0.25">
      <c r="A1048283" s="2"/>
      <c r="B1048283" s="2"/>
      <c r="C1048283" s="2"/>
    </row>
    <row r="1048284" spans="1:3" x14ac:dyDescent="0.25">
      <c r="A1048284" s="2"/>
      <c r="B1048284" s="2"/>
      <c r="C1048284" s="2"/>
    </row>
    <row r="1048285" spans="1:3" x14ac:dyDescent="0.25">
      <c r="A1048285" s="2"/>
      <c r="B1048285" s="2"/>
      <c r="C1048285" s="2"/>
    </row>
    <row r="1048286" spans="1:3" x14ac:dyDescent="0.25">
      <c r="A1048286" s="2"/>
      <c r="B1048286" s="2"/>
      <c r="C1048286" s="2"/>
    </row>
    <row r="1048287" spans="1:3" x14ac:dyDescent="0.25">
      <c r="A1048287" s="2"/>
      <c r="B1048287" s="2"/>
      <c r="C1048287" s="2"/>
    </row>
    <row r="1048288" spans="1:3" x14ac:dyDescent="0.25">
      <c r="A1048288" s="2"/>
      <c r="B1048288" s="2"/>
      <c r="C1048288" s="2"/>
    </row>
    <row r="1048289" spans="1:3" x14ac:dyDescent="0.25">
      <c r="A1048289" s="2"/>
      <c r="B1048289" s="2"/>
      <c r="C1048289" s="2"/>
    </row>
    <row r="1048290" spans="1:3" x14ac:dyDescent="0.25">
      <c r="A1048290" s="2"/>
      <c r="B1048290" s="2"/>
      <c r="C1048290" s="2"/>
    </row>
    <row r="1048291" spans="1:3" x14ac:dyDescent="0.25">
      <c r="A1048291" s="2"/>
      <c r="B1048291" s="2"/>
      <c r="C1048291" s="2"/>
    </row>
    <row r="1048292" spans="1:3" x14ac:dyDescent="0.25">
      <c r="A1048292" s="2"/>
      <c r="B1048292" s="2"/>
      <c r="C1048292" s="2"/>
    </row>
    <row r="1048293" spans="1:3" x14ac:dyDescent="0.25">
      <c r="A1048293" s="2"/>
      <c r="B1048293" s="2"/>
      <c r="C1048293" s="2"/>
    </row>
    <row r="1048294" spans="1:3" x14ac:dyDescent="0.25">
      <c r="A1048294" s="2"/>
      <c r="B1048294" s="2"/>
      <c r="C1048294" s="2"/>
    </row>
    <row r="1048295" spans="1:3" x14ac:dyDescent="0.25">
      <c r="A1048295" s="2"/>
      <c r="B1048295" s="2"/>
      <c r="C1048295" s="2"/>
    </row>
    <row r="1048296" spans="1:3" x14ac:dyDescent="0.25">
      <c r="A1048296" s="2"/>
      <c r="B1048296" s="2"/>
      <c r="C1048296" s="2"/>
    </row>
    <row r="1048297" spans="1:3" x14ac:dyDescent="0.25">
      <c r="A1048297" s="2"/>
      <c r="B1048297" s="2"/>
      <c r="C1048297" s="2"/>
    </row>
    <row r="1048298" spans="1:3" x14ac:dyDescent="0.25">
      <c r="A1048298" s="2"/>
      <c r="B1048298" s="2"/>
      <c r="C1048298" s="2"/>
    </row>
    <row r="1048299" spans="1:3" x14ac:dyDescent="0.25">
      <c r="A1048299" s="2"/>
      <c r="B1048299" s="2"/>
      <c r="C1048299" s="2"/>
    </row>
    <row r="1048300" spans="1:3" x14ac:dyDescent="0.25">
      <c r="A1048300" s="2"/>
      <c r="B1048300" s="2"/>
      <c r="C1048300" s="2"/>
    </row>
    <row r="1048301" spans="1:3" x14ac:dyDescent="0.25">
      <c r="A1048301" s="2"/>
      <c r="B1048301" s="2"/>
      <c r="C1048301" s="2"/>
    </row>
    <row r="1048302" spans="1:3" x14ac:dyDescent="0.25">
      <c r="A1048302" s="2"/>
      <c r="B1048302" s="2"/>
      <c r="C1048302" s="2"/>
    </row>
    <row r="1048303" spans="1:3" x14ac:dyDescent="0.25">
      <c r="A1048303" s="2"/>
      <c r="B1048303" s="2"/>
      <c r="C1048303" s="2"/>
    </row>
    <row r="1048304" spans="1:3" x14ac:dyDescent="0.25">
      <c r="A1048304" s="2"/>
      <c r="B1048304" s="2"/>
      <c r="C1048304" s="2"/>
    </row>
    <row r="1048305" spans="1:3" x14ac:dyDescent="0.25">
      <c r="A1048305" s="2"/>
      <c r="B1048305" s="2"/>
      <c r="C1048305" s="2"/>
    </row>
    <row r="1048306" spans="1:3" x14ac:dyDescent="0.25">
      <c r="A1048306" s="2"/>
      <c r="B1048306" s="2"/>
      <c r="C1048306" s="2"/>
    </row>
    <row r="1048307" spans="1:3" x14ac:dyDescent="0.25">
      <c r="A1048307" s="2"/>
      <c r="B1048307" s="2"/>
      <c r="C1048307" s="2"/>
    </row>
    <row r="1048308" spans="1:3" x14ac:dyDescent="0.25">
      <c r="A1048308" s="2"/>
      <c r="B1048308" s="2"/>
      <c r="C1048308" s="2"/>
    </row>
    <row r="1048309" spans="1:3" x14ac:dyDescent="0.25">
      <c r="A1048309" s="2"/>
      <c r="B1048309" s="2"/>
      <c r="C1048309" s="2"/>
    </row>
    <row r="1048310" spans="1:3" x14ac:dyDescent="0.25">
      <c r="A1048310" s="2"/>
      <c r="B1048310" s="2"/>
      <c r="C1048310" s="2"/>
    </row>
    <row r="1048311" spans="1:3" x14ac:dyDescent="0.25">
      <c r="A1048311" s="2"/>
      <c r="B1048311" s="2"/>
      <c r="C1048311" s="2"/>
    </row>
    <row r="1048312" spans="1:3" x14ac:dyDescent="0.25">
      <c r="A1048312" s="2"/>
      <c r="B1048312" s="2"/>
      <c r="C1048312" s="2"/>
    </row>
    <row r="1048313" spans="1:3" x14ac:dyDescent="0.25">
      <c r="A1048313" s="2"/>
      <c r="B1048313" s="2"/>
      <c r="C1048313" s="2"/>
    </row>
    <row r="1048314" spans="1:3" x14ac:dyDescent="0.25">
      <c r="A1048314" s="2"/>
      <c r="B1048314" s="2"/>
      <c r="C1048314" s="2"/>
    </row>
    <row r="1048315" spans="1:3" x14ac:dyDescent="0.25">
      <c r="A1048315" s="2"/>
      <c r="B1048315" s="2"/>
      <c r="C1048315" s="2"/>
    </row>
    <row r="1048316" spans="1:3" x14ac:dyDescent="0.25">
      <c r="A1048316" s="2"/>
      <c r="B1048316" s="2"/>
      <c r="C1048316" s="2"/>
    </row>
    <row r="1048317" spans="1:3" x14ac:dyDescent="0.25">
      <c r="A1048317" s="2"/>
      <c r="B1048317" s="2"/>
      <c r="C1048317" s="2"/>
    </row>
    <row r="1048318" spans="1:3" x14ac:dyDescent="0.25">
      <c r="A1048318" s="2"/>
      <c r="B1048318" s="2"/>
      <c r="C1048318" s="2"/>
    </row>
    <row r="1048319" spans="1:3" x14ac:dyDescent="0.25">
      <c r="A1048319" s="2"/>
      <c r="B1048319" s="2"/>
      <c r="C1048319" s="2"/>
    </row>
    <row r="1048320" spans="1:3" x14ac:dyDescent="0.25">
      <c r="A1048320" s="2"/>
      <c r="B1048320" s="2"/>
      <c r="C1048320" s="2"/>
    </row>
    <row r="1048321" spans="1:3" x14ac:dyDescent="0.25">
      <c r="A1048321" s="2"/>
      <c r="B1048321" s="2"/>
      <c r="C1048321" s="2"/>
    </row>
    <row r="1048322" spans="1:3" x14ac:dyDescent="0.25">
      <c r="A1048322" s="2"/>
      <c r="B1048322" s="2"/>
      <c r="C1048322" s="2"/>
    </row>
    <row r="1048323" spans="1:3" x14ac:dyDescent="0.25">
      <c r="A1048323" s="2"/>
      <c r="B1048323" s="2"/>
      <c r="C1048323" s="2"/>
    </row>
    <row r="1048324" spans="1:3" x14ac:dyDescent="0.25">
      <c r="A1048324" s="2"/>
      <c r="B1048324" s="2"/>
      <c r="C1048324" s="2"/>
    </row>
    <row r="1048325" spans="1:3" x14ac:dyDescent="0.25">
      <c r="A1048325" s="2"/>
      <c r="B1048325" s="2"/>
      <c r="C1048325" s="2"/>
    </row>
    <row r="1048326" spans="1:3" x14ac:dyDescent="0.25">
      <c r="A1048326" s="2"/>
      <c r="B1048326" s="2"/>
      <c r="C1048326" s="2"/>
    </row>
    <row r="1048327" spans="1:3" x14ac:dyDescent="0.25">
      <c r="A1048327" s="2"/>
      <c r="B1048327" s="2"/>
      <c r="C1048327" s="2"/>
    </row>
    <row r="1048328" spans="1:3" x14ac:dyDescent="0.25">
      <c r="A1048328" s="2"/>
      <c r="B1048328" s="2"/>
      <c r="C1048328" s="2"/>
    </row>
    <row r="1048329" spans="1:3" x14ac:dyDescent="0.25">
      <c r="A1048329" s="2"/>
      <c r="B1048329" s="2"/>
      <c r="C1048329" s="2"/>
    </row>
    <row r="1048330" spans="1:3" x14ac:dyDescent="0.25">
      <c r="A1048330" s="2"/>
      <c r="B1048330" s="2"/>
      <c r="C1048330" s="2"/>
    </row>
    <row r="1048331" spans="1:3" x14ac:dyDescent="0.25">
      <c r="A1048331" s="2"/>
      <c r="B1048331" s="2"/>
      <c r="C1048331" s="2"/>
    </row>
    <row r="1048332" spans="1:3" x14ac:dyDescent="0.25">
      <c r="A1048332" s="2"/>
      <c r="B1048332" s="2"/>
      <c r="C1048332" s="2"/>
    </row>
    <row r="1048333" spans="1:3" x14ac:dyDescent="0.25">
      <c r="A1048333" s="2"/>
      <c r="B1048333" s="2"/>
      <c r="C1048333" s="2"/>
    </row>
    <row r="1048334" spans="1:3" x14ac:dyDescent="0.25">
      <c r="A1048334" s="2"/>
      <c r="B1048334" s="2"/>
      <c r="C1048334" s="2"/>
    </row>
    <row r="1048335" spans="1:3" x14ac:dyDescent="0.25">
      <c r="A1048335" s="2"/>
      <c r="B1048335" s="2"/>
      <c r="C1048335" s="2"/>
    </row>
    <row r="1048336" spans="1:3" x14ac:dyDescent="0.25">
      <c r="A1048336" s="2"/>
      <c r="B1048336" s="2"/>
      <c r="C1048336" s="2"/>
    </row>
    <row r="1048337" spans="1:3" x14ac:dyDescent="0.25">
      <c r="A1048337" s="2"/>
      <c r="B1048337" s="2"/>
      <c r="C1048337" s="2"/>
    </row>
    <row r="1048338" spans="1:3" x14ac:dyDescent="0.25">
      <c r="A1048338" s="2"/>
      <c r="B1048338" s="2"/>
      <c r="C1048338" s="2"/>
    </row>
    <row r="1048339" spans="1:3" x14ac:dyDescent="0.25">
      <c r="A1048339" s="2"/>
      <c r="B1048339" s="2"/>
      <c r="C1048339" s="2"/>
    </row>
    <row r="1048340" spans="1:3" x14ac:dyDescent="0.25">
      <c r="A1048340" s="2"/>
      <c r="B1048340" s="2"/>
      <c r="C1048340" s="2"/>
    </row>
    <row r="1048341" spans="1:3" x14ac:dyDescent="0.25">
      <c r="A1048341" s="2"/>
      <c r="B1048341" s="2"/>
      <c r="C1048341" s="2"/>
    </row>
    <row r="1048342" spans="1:3" x14ac:dyDescent="0.25">
      <c r="A1048342" s="2"/>
      <c r="B1048342" s="2"/>
      <c r="C1048342" s="2"/>
    </row>
    <row r="1048343" spans="1:3" x14ac:dyDescent="0.25">
      <c r="A1048343" s="2"/>
      <c r="B1048343" s="2"/>
      <c r="C1048343" s="2"/>
    </row>
    <row r="1048344" spans="1:3" x14ac:dyDescent="0.25">
      <c r="A1048344" s="2"/>
      <c r="B1048344" s="2"/>
      <c r="C1048344" s="2"/>
    </row>
    <row r="1048345" spans="1:3" x14ac:dyDescent="0.25">
      <c r="A1048345" s="2"/>
      <c r="B1048345" s="2"/>
      <c r="C1048345" s="2"/>
    </row>
    <row r="1048346" spans="1:3" x14ac:dyDescent="0.25">
      <c r="A1048346" s="2"/>
      <c r="B1048346" s="2"/>
      <c r="C1048346" s="2"/>
    </row>
    <row r="1048347" spans="1:3" x14ac:dyDescent="0.25">
      <c r="A1048347" s="2"/>
      <c r="B1048347" s="2"/>
      <c r="C1048347" s="2"/>
    </row>
    <row r="1048348" spans="1:3" x14ac:dyDescent="0.25">
      <c r="A1048348" s="2"/>
      <c r="B1048348" s="2"/>
      <c r="C1048348" s="2"/>
    </row>
    <row r="1048349" spans="1:3" x14ac:dyDescent="0.25">
      <c r="A1048349" s="2"/>
      <c r="B1048349" s="2"/>
      <c r="C1048349" s="2"/>
    </row>
    <row r="1048350" spans="1:3" x14ac:dyDescent="0.25">
      <c r="A1048350" s="2"/>
      <c r="B1048350" s="2"/>
      <c r="C1048350" s="2"/>
    </row>
    <row r="1048351" spans="1:3" x14ac:dyDescent="0.25">
      <c r="A1048351" s="2"/>
      <c r="B1048351" s="2"/>
      <c r="C1048351" s="2"/>
    </row>
    <row r="1048352" spans="1:3" x14ac:dyDescent="0.25">
      <c r="A1048352" s="2"/>
      <c r="B1048352" s="2"/>
      <c r="C1048352" s="2"/>
    </row>
    <row r="1048353" spans="1:3" x14ac:dyDescent="0.25">
      <c r="A1048353" s="2"/>
      <c r="B1048353" s="2"/>
      <c r="C1048353" s="2"/>
    </row>
    <row r="1048354" spans="1:3" x14ac:dyDescent="0.25">
      <c r="A1048354" s="2"/>
      <c r="B1048354" s="2"/>
      <c r="C1048354" s="2"/>
    </row>
    <row r="1048355" spans="1:3" x14ac:dyDescent="0.25">
      <c r="A1048355" s="2"/>
      <c r="B1048355" s="2"/>
      <c r="C1048355" s="2"/>
    </row>
    <row r="1048356" spans="1:3" x14ac:dyDescent="0.25">
      <c r="A1048356" s="2"/>
      <c r="B1048356" s="2"/>
      <c r="C1048356" s="2"/>
    </row>
    <row r="1048357" spans="1:3" x14ac:dyDescent="0.25">
      <c r="A1048357" s="2"/>
      <c r="B1048357" s="2"/>
      <c r="C1048357" s="2"/>
    </row>
    <row r="1048358" spans="1:3" x14ac:dyDescent="0.25">
      <c r="A1048358" s="2"/>
      <c r="B1048358" s="2"/>
      <c r="C1048358" s="2"/>
    </row>
    <row r="1048359" spans="1:3" x14ac:dyDescent="0.25">
      <c r="A1048359" s="2"/>
      <c r="B1048359" s="2"/>
      <c r="C1048359" s="2"/>
    </row>
    <row r="1048360" spans="1:3" x14ac:dyDescent="0.25">
      <c r="A1048360" s="2"/>
      <c r="B1048360" s="2"/>
      <c r="C1048360" s="2"/>
    </row>
    <row r="1048361" spans="1:3" x14ac:dyDescent="0.25">
      <c r="A1048361" s="2"/>
      <c r="B1048361" s="2"/>
      <c r="C1048361" s="2"/>
    </row>
    <row r="1048362" spans="1:3" x14ac:dyDescent="0.25">
      <c r="A1048362" s="2"/>
      <c r="B1048362" s="2"/>
      <c r="C1048362" s="2"/>
    </row>
    <row r="1048363" spans="1:3" x14ac:dyDescent="0.25">
      <c r="A1048363" s="2"/>
      <c r="B1048363" s="2"/>
      <c r="C1048363" s="2"/>
    </row>
    <row r="1048364" spans="1:3" x14ac:dyDescent="0.25">
      <c r="A1048364" s="2"/>
      <c r="B1048364" s="2"/>
      <c r="C1048364" s="2"/>
    </row>
    <row r="1048365" spans="1:3" x14ac:dyDescent="0.25">
      <c r="A1048365" s="2"/>
      <c r="B1048365" s="2"/>
      <c r="C1048365" s="2"/>
    </row>
    <row r="1048366" spans="1:3" x14ac:dyDescent="0.25">
      <c r="A1048366" s="2"/>
      <c r="B1048366" s="2"/>
      <c r="C1048366" s="2"/>
    </row>
    <row r="1048367" spans="1:3" x14ac:dyDescent="0.25">
      <c r="A1048367" s="2"/>
      <c r="B1048367" s="2"/>
      <c r="C1048367" s="2"/>
    </row>
    <row r="1048368" spans="1:3" x14ac:dyDescent="0.25">
      <c r="A1048368" s="2"/>
      <c r="B1048368" s="2"/>
      <c r="C1048368" s="2"/>
    </row>
    <row r="1048369" spans="1:3" x14ac:dyDescent="0.25">
      <c r="A1048369" s="2"/>
      <c r="B1048369" s="2"/>
      <c r="C1048369" s="2"/>
    </row>
    <row r="1048370" spans="1:3" x14ac:dyDescent="0.25">
      <c r="A1048370" s="2"/>
      <c r="B1048370" s="2"/>
      <c r="C1048370" s="2"/>
    </row>
    <row r="1048371" spans="1:3" x14ac:dyDescent="0.25">
      <c r="A1048371" s="2"/>
      <c r="B1048371" s="2"/>
      <c r="C1048371" s="2"/>
    </row>
    <row r="1048372" spans="1:3" x14ac:dyDescent="0.25">
      <c r="A1048372" s="2"/>
      <c r="B1048372" s="2"/>
      <c r="C1048372" s="2"/>
    </row>
    <row r="1048373" spans="1:3" x14ac:dyDescent="0.25">
      <c r="A1048373" s="2"/>
      <c r="B1048373" s="2"/>
      <c r="C1048373" s="2"/>
    </row>
    <row r="1048374" spans="1:3" x14ac:dyDescent="0.25">
      <c r="A1048374" s="2"/>
      <c r="B1048374" s="2"/>
      <c r="C1048374" s="2"/>
    </row>
    <row r="1048375" spans="1:3" x14ac:dyDescent="0.25">
      <c r="A1048375" s="2"/>
      <c r="B1048375" s="2"/>
      <c r="C1048375" s="2"/>
    </row>
    <row r="1048376" spans="1:3" x14ac:dyDescent="0.25">
      <c r="A1048376" s="2"/>
      <c r="B1048376" s="2"/>
      <c r="C1048376" s="2"/>
    </row>
    <row r="1048377" spans="1:3" x14ac:dyDescent="0.25">
      <c r="A1048377" s="2"/>
      <c r="B1048377" s="2"/>
      <c r="C1048377" s="2"/>
    </row>
    <row r="1048378" spans="1:3" x14ac:dyDescent="0.25">
      <c r="A1048378" s="2"/>
      <c r="B1048378" s="2"/>
      <c r="C1048378" s="2"/>
    </row>
    <row r="1048379" spans="1:3" x14ac:dyDescent="0.25">
      <c r="A1048379" s="2"/>
      <c r="B1048379" s="2"/>
      <c r="C1048379" s="2"/>
    </row>
    <row r="1048380" spans="1:3" x14ac:dyDescent="0.25">
      <c r="A1048380" s="2"/>
      <c r="B1048380" s="2"/>
      <c r="C1048380" s="2"/>
    </row>
    <row r="1048381" spans="1:3" x14ac:dyDescent="0.25">
      <c r="A1048381" s="2"/>
      <c r="B1048381" s="2"/>
      <c r="C1048381" s="2"/>
    </row>
    <row r="1048382" spans="1:3" x14ac:dyDescent="0.25">
      <c r="A1048382" s="2"/>
      <c r="B1048382" s="2"/>
      <c r="C1048382" s="2"/>
    </row>
    <row r="1048383" spans="1:3" x14ac:dyDescent="0.25">
      <c r="A1048383" s="2"/>
      <c r="B1048383" s="2"/>
      <c r="C1048383" s="2"/>
    </row>
    <row r="1048384" spans="1:3" x14ac:dyDescent="0.25">
      <c r="A1048384" s="2"/>
      <c r="B1048384" s="2"/>
      <c r="C1048384" s="2"/>
    </row>
    <row r="1048385" spans="1:3" x14ac:dyDescent="0.25">
      <c r="A1048385" s="2"/>
      <c r="B1048385" s="2"/>
      <c r="C1048385" s="2"/>
    </row>
    <row r="1048386" spans="1:3" x14ac:dyDescent="0.25">
      <c r="A1048386" s="2"/>
      <c r="B1048386" s="2"/>
      <c r="C1048386" s="2"/>
    </row>
    <row r="1048387" spans="1:3" x14ac:dyDescent="0.25">
      <c r="A1048387" s="2"/>
      <c r="B1048387" s="2"/>
      <c r="C1048387" s="2"/>
    </row>
    <row r="1048388" spans="1:3" x14ac:dyDescent="0.25">
      <c r="A1048388" s="2"/>
      <c r="B1048388" s="2"/>
      <c r="C1048388" s="2"/>
    </row>
    <row r="1048389" spans="1:3" x14ac:dyDescent="0.25">
      <c r="A1048389" s="2"/>
      <c r="B1048389" s="2"/>
      <c r="C1048389" s="2"/>
    </row>
    <row r="1048390" spans="1:3" x14ac:dyDescent="0.25">
      <c r="A1048390" s="2"/>
      <c r="B1048390" s="2"/>
      <c r="C1048390" s="2"/>
    </row>
    <row r="1048391" spans="1:3" x14ac:dyDescent="0.25">
      <c r="A1048391" s="2"/>
      <c r="B1048391" s="2"/>
      <c r="C1048391" s="2"/>
    </row>
    <row r="1048392" spans="1:3" x14ac:dyDescent="0.25">
      <c r="A1048392" s="2"/>
      <c r="B1048392" s="2"/>
      <c r="C1048392" s="2"/>
    </row>
    <row r="1048393" spans="1:3" x14ac:dyDescent="0.25">
      <c r="A1048393" s="2"/>
      <c r="B1048393" s="2"/>
      <c r="C1048393" s="2"/>
    </row>
    <row r="1048394" spans="1:3" x14ac:dyDescent="0.25">
      <c r="A1048394" s="2"/>
      <c r="B1048394" s="2"/>
      <c r="C1048394" s="2"/>
    </row>
    <row r="1048395" spans="1:3" x14ac:dyDescent="0.25">
      <c r="A1048395" s="2"/>
      <c r="B1048395" s="2"/>
      <c r="C1048395" s="2"/>
    </row>
    <row r="1048396" spans="1:3" x14ac:dyDescent="0.25">
      <c r="A1048396" s="2"/>
      <c r="B1048396" s="2"/>
      <c r="C1048396" s="2"/>
    </row>
    <row r="1048397" spans="1:3" x14ac:dyDescent="0.25">
      <c r="A1048397" s="2"/>
      <c r="B1048397" s="2"/>
      <c r="C1048397" s="2"/>
    </row>
    <row r="1048398" spans="1:3" x14ac:dyDescent="0.25">
      <c r="A1048398" s="2"/>
      <c r="B1048398" s="2"/>
      <c r="C1048398" s="2"/>
    </row>
    <row r="1048399" spans="1:3" x14ac:dyDescent="0.25">
      <c r="A1048399" s="2"/>
      <c r="B1048399" s="2"/>
      <c r="C1048399" s="2"/>
    </row>
    <row r="1048400" spans="1:3" x14ac:dyDescent="0.25">
      <c r="A1048400" s="2"/>
      <c r="B1048400" s="2"/>
      <c r="C1048400" s="2"/>
    </row>
    <row r="1048401" spans="1:3" x14ac:dyDescent="0.25">
      <c r="A1048401" s="2"/>
      <c r="B1048401" s="2"/>
      <c r="C1048401" s="2"/>
    </row>
    <row r="1048402" spans="1:3" x14ac:dyDescent="0.25">
      <c r="A1048402" s="2"/>
      <c r="B1048402" s="2"/>
      <c r="C1048402" s="2"/>
    </row>
    <row r="1048403" spans="1:3" x14ac:dyDescent="0.25">
      <c r="A1048403" s="2"/>
      <c r="B1048403" s="2"/>
      <c r="C1048403" s="2"/>
    </row>
    <row r="1048404" spans="1:3" x14ac:dyDescent="0.25">
      <c r="A1048404" s="2"/>
      <c r="B1048404" s="2"/>
      <c r="C1048404" s="2"/>
    </row>
    <row r="1048405" spans="1:3" x14ac:dyDescent="0.25">
      <c r="A1048405" s="2"/>
      <c r="B1048405" s="2"/>
      <c r="C1048405" s="2"/>
    </row>
    <row r="1048406" spans="1:3" x14ac:dyDescent="0.25">
      <c r="A1048406" s="2"/>
      <c r="B1048406" s="2"/>
      <c r="C1048406" s="2"/>
    </row>
    <row r="1048407" spans="1:3" x14ac:dyDescent="0.25">
      <c r="A1048407" s="2"/>
      <c r="B1048407" s="2"/>
      <c r="C1048407" s="2"/>
    </row>
    <row r="1048408" spans="1:3" x14ac:dyDescent="0.25">
      <c r="A1048408" s="2"/>
      <c r="B1048408" s="2"/>
      <c r="C1048408" s="2"/>
    </row>
    <row r="1048409" spans="1:3" x14ac:dyDescent="0.25">
      <c r="A1048409" s="2"/>
      <c r="B1048409" s="2"/>
      <c r="C1048409" s="2"/>
    </row>
    <row r="1048410" spans="1:3" x14ac:dyDescent="0.25">
      <c r="A1048410" s="2"/>
      <c r="B1048410" s="2"/>
      <c r="C1048410" s="2"/>
    </row>
    <row r="1048411" spans="1:3" x14ac:dyDescent="0.25">
      <c r="A1048411" s="2"/>
      <c r="B1048411" s="2"/>
      <c r="C1048411" s="2"/>
    </row>
    <row r="1048412" spans="1:3" x14ac:dyDescent="0.25">
      <c r="A1048412" s="2"/>
      <c r="B1048412" s="2"/>
      <c r="C1048412" s="2"/>
    </row>
    <row r="1048413" spans="1:3" x14ac:dyDescent="0.25">
      <c r="A1048413" s="2"/>
      <c r="B1048413" s="2"/>
      <c r="C1048413" s="2"/>
    </row>
    <row r="1048414" spans="1:3" x14ac:dyDescent="0.25">
      <c r="A1048414" s="2"/>
      <c r="B1048414" s="2"/>
      <c r="C1048414" s="2"/>
    </row>
    <row r="1048415" spans="1:3" x14ac:dyDescent="0.25">
      <c r="A1048415" s="2"/>
      <c r="B1048415" s="2"/>
      <c r="C1048415" s="2"/>
    </row>
    <row r="1048416" spans="1:3" x14ac:dyDescent="0.25">
      <c r="A1048416" s="2"/>
      <c r="B1048416" s="2"/>
      <c r="C1048416" s="2"/>
    </row>
    <row r="1048417" spans="1:3" x14ac:dyDescent="0.25">
      <c r="A1048417" s="2"/>
      <c r="B1048417" s="2"/>
      <c r="C1048417" s="2"/>
    </row>
    <row r="1048418" spans="1:3" x14ac:dyDescent="0.25">
      <c r="A1048418" s="2"/>
      <c r="B1048418" s="2"/>
      <c r="C1048418" s="2"/>
    </row>
    <row r="1048419" spans="1:3" x14ac:dyDescent="0.25">
      <c r="A1048419" s="2"/>
      <c r="B1048419" s="2"/>
      <c r="C1048419" s="2"/>
    </row>
    <row r="1048420" spans="1:3" x14ac:dyDescent="0.25">
      <c r="A1048420" s="2"/>
      <c r="B1048420" s="2"/>
      <c r="C1048420" s="2"/>
    </row>
    <row r="1048421" spans="1:3" x14ac:dyDescent="0.25">
      <c r="A1048421" s="2"/>
      <c r="B1048421" s="2"/>
      <c r="C1048421" s="2"/>
    </row>
    <row r="1048422" spans="1:3" x14ac:dyDescent="0.25">
      <c r="A1048422" s="2"/>
      <c r="B1048422" s="2"/>
      <c r="C1048422" s="2"/>
    </row>
    <row r="1048423" spans="1:3" x14ac:dyDescent="0.25">
      <c r="A1048423" s="2"/>
      <c r="B1048423" s="2"/>
      <c r="C1048423" s="2"/>
    </row>
    <row r="1048424" spans="1:3" x14ac:dyDescent="0.25">
      <c r="A1048424" s="2"/>
      <c r="B1048424" s="2"/>
      <c r="C1048424" s="2"/>
    </row>
    <row r="1048425" spans="1:3" x14ac:dyDescent="0.25">
      <c r="A1048425" s="2"/>
      <c r="B1048425" s="2"/>
      <c r="C1048425" s="2"/>
    </row>
    <row r="1048426" spans="1:3" x14ac:dyDescent="0.25">
      <c r="A1048426" s="2"/>
      <c r="B1048426" s="2"/>
      <c r="C1048426" s="2"/>
    </row>
    <row r="1048427" spans="1:3" x14ac:dyDescent="0.25">
      <c r="A1048427" s="2"/>
      <c r="B1048427" s="2"/>
      <c r="C1048427" s="2"/>
    </row>
    <row r="1048428" spans="1:3" x14ac:dyDescent="0.25">
      <c r="A1048428" s="2"/>
      <c r="B1048428" s="2"/>
      <c r="C1048428" s="2"/>
    </row>
    <row r="1048429" spans="1:3" x14ac:dyDescent="0.25">
      <c r="A1048429" s="2"/>
      <c r="B1048429" s="2"/>
      <c r="C1048429" s="2"/>
    </row>
    <row r="1048430" spans="1:3" x14ac:dyDescent="0.25">
      <c r="A1048430" s="2"/>
      <c r="B1048430" s="2"/>
      <c r="C1048430" s="2"/>
    </row>
    <row r="1048431" spans="1:3" x14ac:dyDescent="0.25">
      <c r="A1048431" s="2"/>
      <c r="B1048431" s="2"/>
      <c r="C1048431" s="2"/>
    </row>
    <row r="1048432" spans="1:3" x14ac:dyDescent="0.25">
      <c r="A1048432" s="2"/>
      <c r="B1048432" s="2"/>
      <c r="C1048432" s="2"/>
    </row>
    <row r="1048433" spans="1:3" x14ac:dyDescent="0.25">
      <c r="A1048433" s="2"/>
      <c r="B1048433" s="2"/>
      <c r="C1048433" s="2"/>
    </row>
    <row r="1048434" spans="1:3" x14ac:dyDescent="0.25">
      <c r="A1048434" s="2"/>
      <c r="B1048434" s="2"/>
      <c r="C1048434" s="2"/>
    </row>
    <row r="1048435" spans="1:3" x14ac:dyDescent="0.25">
      <c r="A1048435" s="2"/>
      <c r="B1048435" s="2"/>
      <c r="C1048435" s="2"/>
    </row>
    <row r="1048436" spans="1:3" x14ac:dyDescent="0.25">
      <c r="A1048436" s="2"/>
      <c r="B1048436" s="2"/>
      <c r="C1048436" s="2"/>
    </row>
    <row r="1048437" spans="1:3" x14ac:dyDescent="0.25">
      <c r="A1048437" s="2"/>
      <c r="B1048437" s="2"/>
      <c r="C1048437" s="2"/>
    </row>
    <row r="1048438" spans="1:3" x14ac:dyDescent="0.25">
      <c r="A1048438" s="2"/>
      <c r="B1048438" s="2"/>
      <c r="C1048438" s="2"/>
    </row>
    <row r="1048439" spans="1:3" x14ac:dyDescent="0.25">
      <c r="A1048439" s="2"/>
      <c r="B1048439" s="2"/>
      <c r="C1048439" s="2"/>
    </row>
    <row r="1048440" spans="1:3" x14ac:dyDescent="0.25">
      <c r="A1048440" s="2"/>
      <c r="B1048440" s="2"/>
      <c r="C1048440" s="2"/>
    </row>
    <row r="1048441" spans="1:3" x14ac:dyDescent="0.25">
      <c r="A1048441" s="2"/>
      <c r="B1048441" s="2"/>
      <c r="C1048441" s="2"/>
    </row>
    <row r="1048442" spans="1:3" x14ac:dyDescent="0.25">
      <c r="A1048442" s="2"/>
      <c r="B1048442" s="2"/>
      <c r="C1048442" s="2"/>
    </row>
    <row r="1048443" spans="1:3" x14ac:dyDescent="0.25">
      <c r="A1048443" s="2"/>
      <c r="B1048443" s="2"/>
      <c r="C1048443" s="2"/>
    </row>
    <row r="1048444" spans="1:3" x14ac:dyDescent="0.25">
      <c r="A1048444" s="2"/>
      <c r="B1048444" s="2"/>
      <c r="C1048444" s="2"/>
    </row>
    <row r="1048445" spans="1:3" x14ac:dyDescent="0.25">
      <c r="A1048445" s="2"/>
      <c r="B1048445" s="2"/>
      <c r="C1048445" s="2"/>
    </row>
    <row r="1048446" spans="1:3" x14ac:dyDescent="0.25">
      <c r="A1048446" s="2"/>
      <c r="B1048446" s="2"/>
      <c r="C1048446" s="2"/>
    </row>
    <row r="1048447" spans="1:3" x14ac:dyDescent="0.25">
      <c r="A1048447" s="2"/>
      <c r="B1048447" s="2"/>
      <c r="C1048447" s="2"/>
    </row>
    <row r="1048448" spans="1:3" x14ac:dyDescent="0.25">
      <c r="A1048448" s="2"/>
      <c r="B1048448" s="2"/>
      <c r="C1048448" s="2"/>
    </row>
    <row r="1048449" spans="1:3" x14ac:dyDescent="0.25">
      <c r="A1048449" s="2"/>
      <c r="B1048449" s="2"/>
      <c r="C1048449" s="2"/>
    </row>
    <row r="1048450" spans="1:3" x14ac:dyDescent="0.25">
      <c r="A1048450" s="2"/>
      <c r="B1048450" s="2"/>
      <c r="C1048450" s="2"/>
    </row>
    <row r="1048451" spans="1:3" x14ac:dyDescent="0.25">
      <c r="A1048451" s="2"/>
      <c r="B1048451" s="2"/>
      <c r="C1048451" s="2"/>
    </row>
    <row r="1048452" spans="1:3" x14ac:dyDescent="0.25">
      <c r="A1048452" s="2"/>
      <c r="B1048452" s="2"/>
      <c r="C1048452" s="2"/>
    </row>
    <row r="1048453" spans="1:3" x14ac:dyDescent="0.25">
      <c r="A1048453" s="2"/>
      <c r="B1048453" s="2"/>
      <c r="C1048453" s="2"/>
    </row>
    <row r="1048454" spans="1:3" x14ac:dyDescent="0.25">
      <c r="A1048454" s="2"/>
      <c r="B1048454" s="2"/>
      <c r="C1048454" s="2"/>
    </row>
    <row r="1048455" spans="1:3" x14ac:dyDescent="0.25">
      <c r="A1048455" s="2"/>
      <c r="B1048455" s="2"/>
      <c r="C1048455" s="2"/>
    </row>
    <row r="1048456" spans="1:3" x14ac:dyDescent="0.25">
      <c r="A1048456" s="2"/>
      <c r="B1048456" s="2"/>
      <c r="C1048456" s="2"/>
    </row>
    <row r="1048457" spans="1:3" x14ac:dyDescent="0.25">
      <c r="A1048457" s="2"/>
      <c r="B1048457" s="2"/>
      <c r="C1048457" s="2"/>
    </row>
    <row r="1048458" spans="1:3" x14ac:dyDescent="0.25">
      <c r="A1048458" s="2"/>
      <c r="B1048458" s="2"/>
      <c r="C1048458" s="2"/>
    </row>
    <row r="1048459" spans="1:3" x14ac:dyDescent="0.25">
      <c r="A1048459" s="2"/>
      <c r="B1048459" s="2"/>
      <c r="C1048459" s="2"/>
    </row>
    <row r="1048460" spans="1:3" x14ac:dyDescent="0.25">
      <c r="A1048460" s="2"/>
      <c r="B1048460" s="2"/>
      <c r="C1048460" s="2"/>
    </row>
    <row r="1048461" spans="1:3" x14ac:dyDescent="0.25">
      <c r="A1048461" s="2"/>
      <c r="B1048461" s="2"/>
      <c r="C1048461" s="2"/>
    </row>
    <row r="1048462" spans="1:3" x14ac:dyDescent="0.25">
      <c r="A1048462" s="2"/>
      <c r="B1048462" s="2"/>
      <c r="C1048462" s="2"/>
    </row>
    <row r="1048463" spans="1:3" x14ac:dyDescent="0.25">
      <c r="A1048463" s="2"/>
      <c r="B1048463" s="2"/>
      <c r="C1048463" s="2"/>
    </row>
    <row r="1048464" spans="1:3" x14ac:dyDescent="0.25">
      <c r="A1048464" s="2"/>
      <c r="B1048464" s="2"/>
      <c r="C1048464" s="2"/>
    </row>
    <row r="1048465" spans="1:3" x14ac:dyDescent="0.25">
      <c r="A1048465" s="2"/>
      <c r="B1048465" s="2"/>
      <c r="C1048465" s="2"/>
    </row>
    <row r="1048466" spans="1:3" x14ac:dyDescent="0.25">
      <c r="A1048466" s="2"/>
      <c r="B1048466" s="2"/>
      <c r="C1048466" s="2"/>
    </row>
    <row r="1048467" spans="1:3" x14ac:dyDescent="0.25">
      <c r="A1048467" s="2"/>
      <c r="B1048467" s="2"/>
      <c r="C1048467" s="2"/>
    </row>
    <row r="1048468" spans="1:3" x14ac:dyDescent="0.25">
      <c r="A1048468" s="2"/>
      <c r="B1048468" s="2"/>
      <c r="C1048468" s="2"/>
    </row>
    <row r="1048469" spans="1:3" x14ac:dyDescent="0.25">
      <c r="A1048469" s="2"/>
      <c r="B1048469" s="2"/>
      <c r="C1048469" s="2"/>
    </row>
    <row r="1048470" spans="1:3" x14ac:dyDescent="0.25">
      <c r="A1048470" s="2"/>
      <c r="B1048470" s="2"/>
      <c r="C1048470" s="2"/>
    </row>
    <row r="1048471" spans="1:3" x14ac:dyDescent="0.25">
      <c r="A1048471" s="2"/>
      <c r="B1048471" s="2"/>
      <c r="C1048471" s="2"/>
    </row>
    <row r="1048472" spans="1:3" x14ac:dyDescent="0.25">
      <c r="A1048472" s="2"/>
      <c r="B1048472" s="2"/>
      <c r="C1048472" s="2"/>
    </row>
    <row r="1048473" spans="1:3" x14ac:dyDescent="0.25">
      <c r="A1048473" s="2"/>
      <c r="B1048473" s="2"/>
      <c r="C1048473" s="2"/>
    </row>
    <row r="1048474" spans="1:3" x14ac:dyDescent="0.25">
      <c r="A1048474" s="2"/>
      <c r="B1048474" s="2"/>
      <c r="C1048474" s="2"/>
    </row>
    <row r="1048475" spans="1:3" x14ac:dyDescent="0.25">
      <c r="A1048475" s="2"/>
      <c r="B1048475" s="2"/>
      <c r="C1048475" s="2"/>
    </row>
    <row r="1048476" spans="1:3" x14ac:dyDescent="0.25">
      <c r="A1048476" s="2"/>
      <c r="B1048476" s="2"/>
      <c r="C1048476" s="2"/>
    </row>
    <row r="1048477" spans="1:3" x14ac:dyDescent="0.25">
      <c r="A1048477" s="2"/>
      <c r="B1048477" s="2"/>
      <c r="C1048477" s="2"/>
    </row>
    <row r="1048478" spans="1:3" x14ac:dyDescent="0.25">
      <c r="A1048478" s="2"/>
      <c r="B1048478" s="2"/>
      <c r="C1048478" s="2"/>
    </row>
    <row r="1048479" spans="1:3" x14ac:dyDescent="0.25">
      <c r="A1048479" s="2"/>
      <c r="B1048479" s="2"/>
      <c r="C1048479" s="2"/>
    </row>
    <row r="1048480" spans="1:3" x14ac:dyDescent="0.25">
      <c r="A1048480" s="2"/>
      <c r="B1048480" s="2"/>
      <c r="C1048480" s="2"/>
    </row>
    <row r="1048481" spans="1:3" x14ac:dyDescent="0.25">
      <c r="A1048481" s="2"/>
      <c r="B1048481" s="2"/>
      <c r="C1048481" s="2"/>
    </row>
    <row r="1048482" spans="1:3" x14ac:dyDescent="0.25">
      <c r="A1048482" s="2"/>
      <c r="B1048482" s="2"/>
      <c r="C1048482" s="2"/>
    </row>
    <row r="1048483" spans="1:3" x14ac:dyDescent="0.25">
      <c r="A1048483" s="2"/>
      <c r="B1048483" s="2"/>
      <c r="C1048483" s="2"/>
    </row>
    <row r="1048484" spans="1:3" x14ac:dyDescent="0.25">
      <c r="A1048484" s="2"/>
      <c r="B1048484" s="2"/>
      <c r="C1048484" s="2"/>
    </row>
    <row r="1048485" spans="1:3" x14ac:dyDescent="0.25">
      <c r="A1048485" s="2"/>
      <c r="B1048485" s="2"/>
      <c r="C1048485" s="2"/>
    </row>
    <row r="1048486" spans="1:3" x14ac:dyDescent="0.25">
      <c r="A1048486" s="2"/>
      <c r="B1048486" s="2"/>
      <c r="C1048486" s="2"/>
    </row>
    <row r="1048487" spans="1:3" x14ac:dyDescent="0.25">
      <c r="A1048487" s="2"/>
      <c r="B1048487" s="2"/>
      <c r="C1048487" s="2"/>
    </row>
    <row r="1048488" spans="1:3" x14ac:dyDescent="0.25">
      <c r="A1048488" s="2"/>
      <c r="B1048488" s="2"/>
      <c r="C1048488" s="2"/>
    </row>
    <row r="1048489" spans="1:3" x14ac:dyDescent="0.25">
      <c r="A1048489" s="2"/>
      <c r="B1048489" s="2"/>
      <c r="C1048489" s="2"/>
    </row>
    <row r="1048490" spans="1:3" x14ac:dyDescent="0.25">
      <c r="A1048490" s="2"/>
      <c r="B1048490" s="2"/>
      <c r="C1048490" s="2"/>
    </row>
    <row r="1048491" spans="1:3" x14ac:dyDescent="0.25">
      <c r="A1048491" s="2"/>
      <c r="B1048491" s="2"/>
      <c r="C1048491" s="2"/>
    </row>
    <row r="1048492" spans="1:3" x14ac:dyDescent="0.25">
      <c r="A1048492" s="2"/>
      <c r="B1048492" s="2"/>
      <c r="C1048492" s="2"/>
    </row>
    <row r="1048493" spans="1:3" x14ac:dyDescent="0.25">
      <c r="A1048493" s="2"/>
      <c r="B1048493" s="2"/>
      <c r="C1048493" s="2"/>
    </row>
    <row r="1048494" spans="1:3" x14ac:dyDescent="0.25">
      <c r="A1048494" s="2"/>
      <c r="B1048494" s="2"/>
      <c r="C1048494" s="2"/>
    </row>
    <row r="1048495" spans="1:3" x14ac:dyDescent="0.25">
      <c r="A1048495" s="2"/>
      <c r="B1048495" s="2"/>
      <c r="C1048495" s="2"/>
    </row>
    <row r="1048496" spans="1:3" x14ac:dyDescent="0.25">
      <c r="A1048496" s="2"/>
      <c r="B1048496" s="2"/>
      <c r="C1048496" s="2"/>
    </row>
    <row r="1048497" spans="1:3" x14ac:dyDescent="0.25">
      <c r="A1048497" s="2"/>
      <c r="B1048497" s="2"/>
      <c r="C1048497" s="2"/>
    </row>
    <row r="1048498" spans="1:3" x14ac:dyDescent="0.25">
      <c r="A1048498" s="2"/>
      <c r="B1048498" s="2"/>
      <c r="C1048498" s="2"/>
    </row>
    <row r="1048499" spans="1:3" x14ac:dyDescent="0.25">
      <c r="A1048499" s="2"/>
      <c r="B1048499" s="2"/>
      <c r="C1048499" s="2"/>
    </row>
    <row r="1048500" spans="1:3" x14ac:dyDescent="0.25">
      <c r="A1048500" s="2"/>
      <c r="B1048500" s="2"/>
      <c r="C1048500" s="2"/>
    </row>
    <row r="1048501" spans="1:3" x14ac:dyDescent="0.25">
      <c r="A1048501" s="2"/>
      <c r="B1048501" s="2"/>
      <c r="C1048501" s="2"/>
    </row>
    <row r="1048502" spans="1:3" x14ac:dyDescent="0.25">
      <c r="A1048502" s="2"/>
      <c r="B1048502" s="2"/>
      <c r="C1048502" s="2"/>
    </row>
    <row r="1048503" spans="1:3" x14ac:dyDescent="0.25">
      <c r="A1048503" s="2"/>
      <c r="B1048503" s="2"/>
      <c r="C1048503" s="2"/>
    </row>
    <row r="1048504" spans="1:3" x14ac:dyDescent="0.25">
      <c r="A1048504" s="2"/>
      <c r="B1048504" s="2"/>
      <c r="C1048504" s="2"/>
    </row>
    <row r="1048505" spans="1:3" x14ac:dyDescent="0.25">
      <c r="A1048505" s="2"/>
      <c r="B1048505" s="2"/>
      <c r="C1048505" s="2"/>
    </row>
    <row r="1048506" spans="1:3" x14ac:dyDescent="0.25">
      <c r="A1048506" s="2"/>
      <c r="B1048506" s="2"/>
      <c r="C1048506" s="2"/>
    </row>
    <row r="1048507" spans="1:3" x14ac:dyDescent="0.25">
      <c r="A1048507" s="2"/>
      <c r="B1048507" s="2"/>
      <c r="C1048507" s="2"/>
    </row>
    <row r="1048508" spans="1:3" x14ac:dyDescent="0.25">
      <c r="A1048508" s="2"/>
      <c r="B1048508" s="2"/>
      <c r="C1048508" s="2"/>
    </row>
    <row r="1048509" spans="1:3" x14ac:dyDescent="0.25">
      <c r="A1048509" s="2"/>
      <c r="B1048509" s="2"/>
      <c r="C1048509" s="2"/>
    </row>
    <row r="1048510" spans="1:3" x14ac:dyDescent="0.25">
      <c r="A1048510" s="2"/>
      <c r="B1048510" s="2"/>
      <c r="C1048510" s="2"/>
    </row>
    <row r="1048511" spans="1:3" x14ac:dyDescent="0.25">
      <c r="A1048511" s="2"/>
      <c r="B1048511" s="2"/>
      <c r="C1048511" s="2"/>
    </row>
    <row r="1048512" spans="1:3" x14ac:dyDescent="0.25">
      <c r="A1048512" s="2"/>
      <c r="B1048512" s="2"/>
      <c r="C1048512" s="2"/>
    </row>
    <row r="1048513" spans="1:3" x14ac:dyDescent="0.25">
      <c r="A1048513" s="2"/>
      <c r="B1048513" s="2"/>
      <c r="C1048513" s="2"/>
    </row>
    <row r="1048514" spans="1:3" x14ac:dyDescent="0.25">
      <c r="A1048514" s="2"/>
      <c r="B1048514" s="2"/>
      <c r="C1048514" s="2"/>
    </row>
    <row r="1048515" spans="1:3" x14ac:dyDescent="0.25">
      <c r="A1048515" s="2"/>
      <c r="B1048515" s="2"/>
      <c r="C1048515" s="2"/>
    </row>
    <row r="1048516" spans="1:3" x14ac:dyDescent="0.25">
      <c r="A1048516" s="2"/>
      <c r="B1048516" s="2"/>
      <c r="C1048516" s="2"/>
    </row>
    <row r="1048517" spans="1:3" x14ac:dyDescent="0.25">
      <c r="A1048517" s="2"/>
      <c r="B1048517" s="2"/>
      <c r="C1048517" s="2"/>
    </row>
    <row r="1048518" spans="1:3" x14ac:dyDescent="0.25">
      <c r="A1048518" s="2"/>
      <c r="B1048518" s="2"/>
      <c r="C1048518" s="2"/>
    </row>
    <row r="1048519" spans="1:3" x14ac:dyDescent="0.25">
      <c r="A1048519" s="2"/>
      <c r="B1048519" s="2"/>
      <c r="C1048519" s="2"/>
    </row>
    <row r="1048520" spans="1:3" x14ac:dyDescent="0.25">
      <c r="A1048520" s="2"/>
      <c r="B1048520" s="2"/>
      <c r="C1048520" s="2"/>
    </row>
    <row r="1048521" spans="1:3" x14ac:dyDescent="0.25">
      <c r="A1048521" s="2"/>
      <c r="B1048521" s="2"/>
      <c r="C1048521" s="2"/>
    </row>
    <row r="1048522" spans="1:3" x14ac:dyDescent="0.25">
      <c r="A1048522" s="2"/>
      <c r="B1048522" s="2"/>
      <c r="C1048522" s="2"/>
    </row>
    <row r="1048523" spans="1:3" x14ac:dyDescent="0.25">
      <c r="A1048523" s="2"/>
      <c r="B1048523" s="2"/>
      <c r="C1048523" s="2"/>
    </row>
    <row r="1048524" spans="1:3" x14ac:dyDescent="0.25">
      <c r="A1048524" s="2"/>
      <c r="B1048524" s="2"/>
      <c r="C1048524" s="2"/>
    </row>
    <row r="1048525" spans="1:3" x14ac:dyDescent="0.25">
      <c r="A1048525" s="2"/>
      <c r="B1048525" s="2"/>
      <c r="C1048525" s="2"/>
    </row>
    <row r="1048526" spans="1:3" x14ac:dyDescent="0.25">
      <c r="A1048526" s="2"/>
      <c r="B1048526" s="2"/>
      <c r="C1048526" s="2"/>
    </row>
    <row r="1048527" spans="1:3" x14ac:dyDescent="0.25">
      <c r="A1048527" s="2"/>
      <c r="B1048527" s="2"/>
      <c r="C1048527" s="2"/>
    </row>
    <row r="1048528" spans="1:3" x14ac:dyDescent="0.25">
      <c r="A1048528" s="2"/>
      <c r="B1048528" s="2"/>
      <c r="C1048528" s="2"/>
    </row>
    <row r="1048529" spans="1:3" x14ac:dyDescent="0.25">
      <c r="A1048529" s="2"/>
      <c r="B1048529" s="2"/>
      <c r="C1048529" s="2"/>
    </row>
    <row r="1048530" spans="1:3" x14ac:dyDescent="0.25">
      <c r="A1048530" s="2"/>
      <c r="B1048530" s="2"/>
      <c r="C1048530" s="2"/>
    </row>
    <row r="1048531" spans="1:3" x14ac:dyDescent="0.25">
      <c r="A1048531" s="2"/>
      <c r="B1048531" s="2"/>
      <c r="C1048531" s="2"/>
    </row>
    <row r="1048532" spans="1:3" x14ac:dyDescent="0.25">
      <c r="A1048532" s="2"/>
      <c r="B1048532" s="2"/>
      <c r="C1048532" s="2"/>
    </row>
    <row r="1048533" spans="1:3" x14ac:dyDescent="0.25">
      <c r="A1048533" s="2"/>
      <c r="B1048533" s="2"/>
      <c r="C1048533" s="2"/>
    </row>
    <row r="1048534" spans="1:3" x14ac:dyDescent="0.25">
      <c r="A1048534" s="2"/>
      <c r="B1048534" s="2"/>
      <c r="C1048534" s="2"/>
    </row>
    <row r="1048535" spans="1:3" x14ac:dyDescent="0.25">
      <c r="A1048535" s="2"/>
      <c r="B1048535" s="2"/>
      <c r="C1048535" s="2"/>
    </row>
    <row r="1048536" spans="1:3" x14ac:dyDescent="0.25">
      <c r="A1048536" s="2"/>
      <c r="B1048536" s="2"/>
      <c r="C1048536" s="2"/>
    </row>
    <row r="1048537" spans="1:3" x14ac:dyDescent="0.25">
      <c r="A1048537" s="2"/>
      <c r="B1048537" s="2"/>
      <c r="C1048537" s="2"/>
    </row>
    <row r="1048538" spans="1:3" x14ac:dyDescent="0.25">
      <c r="A1048538" s="2"/>
      <c r="B1048538" s="2"/>
      <c r="C1048538" s="2"/>
    </row>
    <row r="1048539" spans="1:3" x14ac:dyDescent="0.25">
      <c r="A1048539" s="2"/>
      <c r="B1048539" s="2"/>
      <c r="C1048539" s="2"/>
    </row>
    <row r="1048540" spans="1:3" x14ac:dyDescent="0.25">
      <c r="A1048540" s="2"/>
      <c r="B1048540" s="2"/>
      <c r="C1048540" s="2"/>
    </row>
    <row r="1048541" spans="1:3" x14ac:dyDescent="0.25">
      <c r="A1048541" s="2"/>
      <c r="B1048541" s="2"/>
      <c r="C1048541" s="2"/>
    </row>
    <row r="1048542" spans="1:3" x14ac:dyDescent="0.25">
      <c r="A1048542" s="2"/>
      <c r="B1048542" s="2"/>
      <c r="C1048542" s="2"/>
    </row>
    <row r="1048543" spans="1:3" x14ac:dyDescent="0.25">
      <c r="A1048543" s="2"/>
      <c r="B1048543" s="2"/>
      <c r="C1048543" s="2"/>
    </row>
    <row r="1048544" spans="1:3" x14ac:dyDescent="0.25">
      <c r="A1048544" s="2"/>
      <c r="B1048544" s="2"/>
      <c r="C1048544" s="2"/>
    </row>
  </sheetData>
  <sheetProtection formatCells="0" insertHyperlinks="0" autoFilter="0"/>
  <autoFilter ref="A4:BF39" xr:uid="{00000000-0009-0000-0000-000003000000}"/>
  <mergeCells count="72">
    <mergeCell ref="BE1:BE4"/>
    <mergeCell ref="BF1:BF4"/>
    <mergeCell ref="BA3:BA4"/>
    <mergeCell ref="AX3:AY3"/>
    <mergeCell ref="BB3:BB4"/>
    <mergeCell ref="BC1:BC4"/>
    <mergeCell ref="BD1:BD4"/>
    <mergeCell ref="AM1:AM4"/>
    <mergeCell ref="AN3:AN4"/>
    <mergeCell ref="AO3:AO4"/>
    <mergeCell ref="AN1:BB1"/>
    <mergeCell ref="AN2:AS2"/>
    <mergeCell ref="AU2:AW2"/>
    <mergeCell ref="AX2:BB2"/>
    <mergeCell ref="AP3:AP4"/>
    <mergeCell ref="AQ3:AQ4"/>
    <mergeCell ref="AR3:AR4"/>
    <mergeCell ref="AS3:AS4"/>
    <mergeCell ref="AT2:AT4"/>
    <mergeCell ref="AU3:AU4"/>
    <mergeCell ref="AV3:AV4"/>
    <mergeCell ref="AW3:AW4"/>
    <mergeCell ref="AZ3:AZ4"/>
    <mergeCell ref="AH3:AH4"/>
    <mergeCell ref="AI3:AI4"/>
    <mergeCell ref="AJ3:AJ4"/>
    <mergeCell ref="AK3:AK4"/>
    <mergeCell ref="AL3:AL4"/>
    <mergeCell ref="W2:W4"/>
    <mergeCell ref="X2:X4"/>
    <mergeCell ref="Y2:Y4"/>
    <mergeCell ref="AF3:AF4"/>
    <mergeCell ref="AG3:AG4"/>
    <mergeCell ref="R3:R4"/>
    <mergeCell ref="S3:S4"/>
    <mergeCell ref="T3:T4"/>
    <mergeCell ref="U3:U4"/>
    <mergeCell ref="V1:V4"/>
    <mergeCell ref="A1:A4"/>
    <mergeCell ref="B1:B4"/>
    <mergeCell ref="C1:C4"/>
    <mergeCell ref="D2:D4"/>
    <mergeCell ref="E3:E4"/>
    <mergeCell ref="K3:K4"/>
    <mergeCell ref="L3:L4"/>
    <mergeCell ref="M1:M4"/>
    <mergeCell ref="N2:N4"/>
    <mergeCell ref="O2:O4"/>
    <mergeCell ref="E2:L2"/>
    <mergeCell ref="D1:L1"/>
    <mergeCell ref="N1:O1"/>
    <mergeCell ref="F3:F4"/>
    <mergeCell ref="G3:G4"/>
    <mergeCell ref="H3:H4"/>
    <mergeCell ref="I3:I4"/>
    <mergeCell ref="J3:J4"/>
    <mergeCell ref="P2:Q2"/>
    <mergeCell ref="R2:U2"/>
    <mergeCell ref="AD2:AG2"/>
    <mergeCell ref="AH2:AJ2"/>
    <mergeCell ref="AK2:AL2"/>
    <mergeCell ref="Z2:Z4"/>
    <mergeCell ref="AA2:AA4"/>
    <mergeCell ref="AB2:AB4"/>
    <mergeCell ref="AC1:AC4"/>
    <mergeCell ref="AD3:AD4"/>
    <mergeCell ref="AE3:AE4"/>
    <mergeCell ref="P1:U1"/>
    <mergeCell ref="W1:AB1"/>
    <mergeCell ref="AD1:AL1"/>
    <mergeCell ref="P3:P4"/>
    <mergeCell ref="Q3:Q4"/>
  </mergeCells>
  <phoneticPr fontId="7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F36"/>
  <sheetViews>
    <sheetView tabSelected="1" zoomScale="70" zoomScaleNormal="70" workbookViewId="0">
      <pane xSplit="3" ySplit="4" topLeftCell="D5" activePane="bottomRight" state="frozen"/>
      <selection pane="topRight"/>
      <selection pane="bottomLeft"/>
      <selection pane="bottomRight" activeCell="L53" sqref="L53"/>
    </sheetView>
  </sheetViews>
  <sheetFormatPr defaultColWidth="8.796875" defaultRowHeight="12" x14ac:dyDescent="0.25"/>
  <cols>
    <col min="1" max="1" width="19.796875" style="2" customWidth="1"/>
    <col min="2" max="2" width="6.59765625" style="2" customWidth="1"/>
    <col min="3" max="3" width="12.59765625" style="2" customWidth="1"/>
    <col min="4" max="4" width="19.69921875" style="2" customWidth="1"/>
    <col min="5" max="5" width="12.59765625" style="2" customWidth="1"/>
    <col min="6" max="6" width="16.59765625" style="2" customWidth="1"/>
    <col min="7" max="7" width="20.59765625" style="2" customWidth="1"/>
    <col min="8" max="8" width="12.59765625" style="2" customWidth="1"/>
    <col min="9" max="10" width="21.69921875" style="2" customWidth="1"/>
    <col min="11" max="11" width="12.59765625" style="2" customWidth="1"/>
    <col min="12" max="12" width="21.69921875" style="2" customWidth="1"/>
    <col min="13" max="13" width="11.5" style="2" customWidth="1"/>
    <col min="14" max="14" width="12.59765625" style="2" customWidth="1"/>
    <col min="15" max="15" width="11.3984375" style="2" customWidth="1"/>
    <col min="16" max="16" width="12.59765625" style="2" customWidth="1"/>
    <col min="17" max="17" width="13.69921875" style="2" customWidth="1"/>
    <col min="18" max="18" width="10.59765625" style="2" customWidth="1"/>
    <col min="19" max="20" width="8.69921875" style="2" customWidth="1"/>
    <col min="21" max="21" width="27.69921875" style="2" customWidth="1"/>
    <col min="22" max="22" width="6" style="2" customWidth="1"/>
    <col min="23" max="23" width="15.8984375" style="2" customWidth="1"/>
    <col min="24" max="24" width="12.59765625" style="2" customWidth="1"/>
    <col min="25" max="25" width="16.59765625" style="2" customWidth="1"/>
    <col min="26" max="26" width="13.69921875" style="2" customWidth="1"/>
    <col min="27" max="27" width="14.59765625" style="2" customWidth="1"/>
    <col min="28" max="28" width="25.69921875" style="2" customWidth="1"/>
    <col min="29" max="29" width="5.09765625" style="2" customWidth="1"/>
    <col min="30" max="30" width="22.796875" style="2" customWidth="1"/>
    <col min="31" max="31" width="14.59765625" style="2" customWidth="1"/>
    <col min="32" max="32" width="10.59765625" style="2" customWidth="1"/>
    <col min="33" max="33" width="14.59765625" style="2" customWidth="1"/>
    <col min="34" max="34" width="23.09765625" style="2" customWidth="1"/>
    <col min="35" max="35" width="12.59765625" style="2" customWidth="1"/>
    <col min="36" max="38" width="14.59765625" style="2" customWidth="1"/>
    <col min="39" max="39" width="6.8984375" style="2" customWidth="1"/>
    <col min="40" max="40" width="53.59765625" style="2" customWidth="1"/>
    <col min="41" max="41" width="10.59765625" style="2" customWidth="1"/>
    <col min="42" max="42" width="8.69921875" style="2" customWidth="1"/>
    <col min="43" max="43" width="14.59765625" style="2" customWidth="1"/>
    <col min="44" max="44" width="16.59765625" style="2" customWidth="1"/>
    <col min="45" max="45" width="22.59765625" style="2" customWidth="1"/>
    <col min="46" max="46" width="14.59765625" style="2" customWidth="1"/>
    <col min="47" max="48" width="18.59765625" style="2" customWidth="1"/>
    <col min="49" max="49" width="14.59765625" style="2" customWidth="1"/>
    <col min="50" max="50" width="63" style="2" customWidth="1"/>
    <col min="51" max="51" width="62.296875" style="2" customWidth="1"/>
    <col min="52" max="52" width="43.796875" style="2" customWidth="1"/>
    <col min="53" max="53" width="16.59765625" style="2" customWidth="1"/>
    <col min="54" max="54" width="14.59765625" style="2" customWidth="1"/>
    <col min="55" max="55" width="5.09765625" style="2" customWidth="1"/>
    <col min="56" max="56" width="10.59765625" style="2" customWidth="1"/>
    <col min="57" max="57" width="8.69921875" style="2" customWidth="1"/>
    <col min="58" max="58" width="10.59765625" style="2" customWidth="1"/>
    <col min="59" max="16384" width="8.796875" style="2"/>
  </cols>
  <sheetData>
    <row r="1" spans="1:58" s="1" customFormat="1" x14ac:dyDescent="0.25">
      <c r="A1" s="74" t="s">
        <v>0</v>
      </c>
      <c r="B1" s="74" t="s">
        <v>1</v>
      </c>
      <c r="C1" s="74" t="s">
        <v>2</v>
      </c>
      <c r="D1" s="67" t="s">
        <v>3</v>
      </c>
      <c r="E1" s="67"/>
      <c r="F1" s="67"/>
      <c r="G1" s="67"/>
      <c r="H1" s="67"/>
      <c r="I1" s="67"/>
      <c r="J1" s="67"/>
      <c r="K1" s="67"/>
      <c r="L1" s="67"/>
      <c r="M1" s="67" t="s">
        <v>4</v>
      </c>
      <c r="N1" s="68" t="s">
        <v>5</v>
      </c>
      <c r="O1" s="68"/>
      <c r="P1" s="56" t="s">
        <v>6</v>
      </c>
      <c r="Q1" s="57"/>
      <c r="R1" s="58"/>
      <c r="S1" s="58"/>
      <c r="T1" s="58"/>
      <c r="U1" s="59"/>
      <c r="V1" s="78" t="s">
        <v>4</v>
      </c>
      <c r="W1" s="52" t="s">
        <v>7</v>
      </c>
      <c r="X1" s="52"/>
      <c r="Y1" s="52"/>
      <c r="Z1" s="52"/>
      <c r="AA1" s="52"/>
      <c r="AB1" s="52"/>
      <c r="AC1" s="52" t="s">
        <v>4</v>
      </c>
      <c r="AD1" s="60" t="s">
        <v>8</v>
      </c>
      <c r="AE1" s="60"/>
      <c r="AF1" s="60"/>
      <c r="AG1" s="60"/>
      <c r="AH1" s="60"/>
      <c r="AI1" s="60"/>
      <c r="AJ1" s="60"/>
      <c r="AK1" s="60"/>
      <c r="AL1" s="60"/>
      <c r="AM1" s="60" t="s">
        <v>4</v>
      </c>
      <c r="AN1" s="84" t="s">
        <v>9</v>
      </c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7"/>
      <c r="BC1" s="101" t="s">
        <v>4</v>
      </c>
      <c r="BD1" s="102" t="s">
        <v>10</v>
      </c>
      <c r="BE1" s="93" t="s">
        <v>11</v>
      </c>
      <c r="BF1" s="96" t="s">
        <v>12</v>
      </c>
    </row>
    <row r="2" spans="1:58" s="1" customFormat="1" x14ac:dyDescent="0.25">
      <c r="A2" s="74"/>
      <c r="B2" s="74"/>
      <c r="C2" s="74"/>
      <c r="D2" s="67" t="s">
        <v>13</v>
      </c>
      <c r="E2" s="67" t="s">
        <v>14</v>
      </c>
      <c r="F2" s="69"/>
      <c r="G2" s="69"/>
      <c r="H2" s="69"/>
      <c r="I2" s="69"/>
      <c r="J2" s="69"/>
      <c r="K2" s="70"/>
      <c r="L2" s="71"/>
      <c r="M2" s="53"/>
      <c r="N2" s="68" t="s">
        <v>15</v>
      </c>
      <c r="O2" s="68" t="s">
        <v>16</v>
      </c>
      <c r="P2" s="42" t="s">
        <v>17</v>
      </c>
      <c r="Q2" s="43"/>
      <c r="R2" s="44" t="s">
        <v>18</v>
      </c>
      <c r="S2" s="44"/>
      <c r="T2" s="44"/>
      <c r="U2" s="45"/>
      <c r="V2" s="53"/>
      <c r="W2" s="52" t="s">
        <v>19</v>
      </c>
      <c r="X2" s="52" t="s">
        <v>20</v>
      </c>
      <c r="Y2" s="52" t="s">
        <v>21</v>
      </c>
      <c r="Z2" s="49" t="s">
        <v>22</v>
      </c>
      <c r="AA2" s="49" t="s">
        <v>23</v>
      </c>
      <c r="AB2" s="52" t="s">
        <v>24</v>
      </c>
      <c r="AC2" s="53"/>
      <c r="AD2" s="46" t="s">
        <v>25</v>
      </c>
      <c r="AE2" s="47"/>
      <c r="AF2" s="47"/>
      <c r="AG2" s="48"/>
      <c r="AH2" s="47" t="s">
        <v>26</v>
      </c>
      <c r="AI2" s="47"/>
      <c r="AJ2" s="48"/>
      <c r="AK2" s="47" t="s">
        <v>27</v>
      </c>
      <c r="AL2" s="48"/>
      <c r="AM2" s="54"/>
      <c r="AN2" s="88" t="s">
        <v>28</v>
      </c>
      <c r="AO2" s="89"/>
      <c r="AP2" s="89"/>
      <c r="AQ2" s="89"/>
      <c r="AR2" s="89"/>
      <c r="AS2" s="89"/>
      <c r="AT2" s="81" t="s">
        <v>29</v>
      </c>
      <c r="AU2" s="89" t="s">
        <v>30</v>
      </c>
      <c r="AV2" s="89"/>
      <c r="AW2" s="91"/>
      <c r="AX2" s="89" t="s">
        <v>31</v>
      </c>
      <c r="AY2" s="89"/>
      <c r="AZ2" s="89"/>
      <c r="BA2" s="89"/>
      <c r="BB2" s="91"/>
      <c r="BC2" s="53"/>
      <c r="BD2" s="103"/>
      <c r="BE2" s="94"/>
      <c r="BF2" s="97"/>
    </row>
    <row r="3" spans="1:58" s="1" customFormat="1" x14ac:dyDescent="0.25">
      <c r="A3" s="74"/>
      <c r="B3" s="74"/>
      <c r="C3" s="74"/>
      <c r="D3" s="67"/>
      <c r="E3" s="75" t="s">
        <v>32</v>
      </c>
      <c r="F3" s="72" t="s">
        <v>33</v>
      </c>
      <c r="G3" s="63" t="s">
        <v>34</v>
      </c>
      <c r="H3" s="63" t="s">
        <v>35</v>
      </c>
      <c r="I3" s="63" t="s">
        <v>36</v>
      </c>
      <c r="J3" s="63" t="s">
        <v>37</v>
      </c>
      <c r="K3" s="63" t="s">
        <v>38</v>
      </c>
      <c r="L3" s="65" t="s">
        <v>39</v>
      </c>
      <c r="M3" s="53"/>
      <c r="N3" s="68"/>
      <c r="O3" s="68"/>
      <c r="P3" s="61" t="s">
        <v>17</v>
      </c>
      <c r="Q3" s="61" t="s">
        <v>40</v>
      </c>
      <c r="R3" s="43" t="s">
        <v>41</v>
      </c>
      <c r="S3" s="77" t="s">
        <v>42</v>
      </c>
      <c r="T3" s="77" t="s">
        <v>43</v>
      </c>
      <c r="U3" s="77" t="s">
        <v>44</v>
      </c>
      <c r="V3" s="79"/>
      <c r="W3" s="52"/>
      <c r="X3" s="52"/>
      <c r="Y3" s="52"/>
      <c r="Z3" s="50"/>
      <c r="AA3" s="50"/>
      <c r="AB3" s="52"/>
      <c r="AC3" s="54"/>
      <c r="AD3" s="55" t="s">
        <v>45</v>
      </c>
      <c r="AE3" s="55" t="s">
        <v>46</v>
      </c>
      <c r="AF3" s="55" t="s">
        <v>47</v>
      </c>
      <c r="AG3" s="55" t="s">
        <v>48</v>
      </c>
      <c r="AH3" s="55" t="s">
        <v>49</v>
      </c>
      <c r="AI3" s="55" t="s">
        <v>50</v>
      </c>
      <c r="AJ3" s="55" t="s">
        <v>51</v>
      </c>
      <c r="AK3" s="55" t="s">
        <v>52</v>
      </c>
      <c r="AL3" s="55" t="s">
        <v>53</v>
      </c>
      <c r="AM3" s="80"/>
      <c r="AN3" s="81" t="s">
        <v>54</v>
      </c>
      <c r="AO3" s="82" t="s">
        <v>55</v>
      </c>
      <c r="AP3" s="81" t="s">
        <v>56</v>
      </c>
      <c r="AQ3" s="81" t="s">
        <v>57</v>
      </c>
      <c r="AR3" s="81" t="s">
        <v>58</v>
      </c>
      <c r="AS3" s="88" t="s">
        <v>59</v>
      </c>
      <c r="AT3" s="81"/>
      <c r="AU3" s="81" t="s">
        <v>60</v>
      </c>
      <c r="AV3" s="81" t="s">
        <v>61</v>
      </c>
      <c r="AW3" s="81" t="s">
        <v>62</v>
      </c>
      <c r="AX3" s="98" t="s">
        <v>63</v>
      </c>
      <c r="AY3" s="98"/>
      <c r="AZ3" s="81" t="s">
        <v>64</v>
      </c>
      <c r="BA3" s="81" t="s">
        <v>65</v>
      </c>
      <c r="BB3" s="99" t="s">
        <v>66</v>
      </c>
      <c r="BC3" s="53"/>
      <c r="BD3" s="103"/>
      <c r="BE3" s="94"/>
      <c r="BF3" s="97"/>
    </row>
    <row r="4" spans="1:58" s="1" customFormat="1" ht="17.25" customHeight="1" x14ac:dyDescent="0.25">
      <c r="A4" s="74"/>
      <c r="B4" s="74"/>
      <c r="C4" s="74"/>
      <c r="D4" s="53"/>
      <c r="E4" s="76"/>
      <c r="F4" s="73"/>
      <c r="G4" s="64"/>
      <c r="H4" s="64"/>
      <c r="I4" s="64"/>
      <c r="J4" s="64"/>
      <c r="K4" s="64"/>
      <c r="L4" s="66"/>
      <c r="M4" s="53"/>
      <c r="N4" s="53"/>
      <c r="O4" s="53"/>
      <c r="P4" s="62"/>
      <c r="Q4" s="62"/>
      <c r="R4" s="43"/>
      <c r="S4" s="77"/>
      <c r="T4" s="77"/>
      <c r="U4" s="77"/>
      <c r="V4" s="79"/>
      <c r="W4" s="53"/>
      <c r="X4" s="53"/>
      <c r="Y4" s="53"/>
      <c r="Z4" s="51"/>
      <c r="AA4" s="51"/>
      <c r="AB4" s="53"/>
      <c r="AC4" s="54"/>
      <c r="AD4" s="55"/>
      <c r="AE4" s="55"/>
      <c r="AF4" s="55"/>
      <c r="AG4" s="55"/>
      <c r="AH4" s="55"/>
      <c r="AI4" s="55"/>
      <c r="AJ4" s="55"/>
      <c r="AK4" s="55"/>
      <c r="AL4" s="55"/>
      <c r="AM4" s="80"/>
      <c r="AN4" s="81"/>
      <c r="AO4" s="83"/>
      <c r="AP4" s="81"/>
      <c r="AQ4" s="81"/>
      <c r="AR4" s="81"/>
      <c r="AS4" s="88"/>
      <c r="AT4" s="81"/>
      <c r="AU4" s="81"/>
      <c r="AV4" s="81"/>
      <c r="AW4" s="81"/>
      <c r="AX4" s="6" t="s">
        <v>67</v>
      </c>
      <c r="AY4" s="7" t="s">
        <v>68</v>
      </c>
      <c r="AZ4" s="81"/>
      <c r="BA4" s="81"/>
      <c r="BB4" s="100"/>
      <c r="BC4" s="53"/>
      <c r="BD4" s="104"/>
      <c r="BE4" s="95"/>
      <c r="BF4" s="97"/>
    </row>
    <row r="5" spans="1:58" s="4" customFormat="1" x14ac:dyDescent="0.25">
      <c r="A5" s="4" t="s">
        <v>842</v>
      </c>
      <c r="B5" s="4" t="s">
        <v>843</v>
      </c>
      <c r="C5" s="4" t="s">
        <v>844</v>
      </c>
      <c r="D5" s="4">
        <v>5.7750000000000004</v>
      </c>
      <c r="E5" s="4" t="s">
        <v>72</v>
      </c>
      <c r="F5" s="4">
        <v>0.5</v>
      </c>
      <c r="H5" s="4">
        <v>0</v>
      </c>
      <c r="I5" s="4">
        <f>F5+H5</f>
        <v>0.5</v>
      </c>
      <c r="L5" s="4">
        <f>I5+K5</f>
        <v>0.5</v>
      </c>
      <c r="M5" s="4">
        <f>D5+L5</f>
        <v>6.2750000000000004</v>
      </c>
      <c r="N5" s="4">
        <v>1.7509999999999999</v>
      </c>
      <c r="O5" s="4">
        <f>(N5*10+50)*0.6</f>
        <v>40.505999999999993</v>
      </c>
      <c r="P5" s="4">
        <v>95</v>
      </c>
      <c r="Q5" s="4">
        <f>P5*5/100</f>
        <v>4.75</v>
      </c>
      <c r="S5" s="4">
        <v>0</v>
      </c>
      <c r="V5" s="4">
        <f t="shared" ref="V5:V13" si="0">Q5+S5+U5</f>
        <v>4.75</v>
      </c>
      <c r="W5" s="4" t="s">
        <v>366</v>
      </c>
      <c r="X5" s="4">
        <v>0.1</v>
      </c>
      <c r="AC5" s="4">
        <f t="shared" ref="AC5:AC13" si="1">X5+Z5+AB5</f>
        <v>0.1</v>
      </c>
      <c r="AD5" s="4">
        <v>18</v>
      </c>
      <c r="AE5" s="8">
        <f>2*(AD5/20)</f>
        <v>1.8</v>
      </c>
      <c r="AG5" s="4">
        <f>AE5+AF5</f>
        <v>1.8</v>
      </c>
      <c r="AH5" s="4">
        <v>1.1200000000000001</v>
      </c>
      <c r="AM5" s="4">
        <f>AG5+AJ5+AL5+AH5</f>
        <v>2.92</v>
      </c>
      <c r="AT5" s="4">
        <f t="shared" ref="AT5:AT13" si="2">AO5+AQ5+AS5</f>
        <v>0</v>
      </c>
      <c r="AW5" s="4">
        <v>0</v>
      </c>
      <c r="BB5" s="4">
        <v>0</v>
      </c>
      <c r="BC5" s="4">
        <f t="shared" ref="BC5:BC36" si="3">AT5+AW5+BB5</f>
        <v>0</v>
      </c>
      <c r="BD5" s="4">
        <f>M5+O5+V5+AC5+AM5+BC5</f>
        <v>54.550999999999995</v>
      </c>
      <c r="BE5" s="4">
        <f t="shared" ref="BE5:BE13" si="4">RANK(N5,N:N)</f>
        <v>32</v>
      </c>
      <c r="BF5" s="4">
        <f t="shared" ref="BF5:BF13" si="5">RANK(BD5,BD:BD,0)</f>
        <v>32</v>
      </c>
    </row>
    <row r="6" spans="1:58" s="4" customFormat="1" x14ac:dyDescent="0.25">
      <c r="A6" s="4" t="s">
        <v>842</v>
      </c>
      <c r="B6" s="4" t="s">
        <v>845</v>
      </c>
      <c r="C6" s="4" t="s">
        <v>846</v>
      </c>
      <c r="D6" s="4">
        <v>5.7855468749999996</v>
      </c>
      <c r="E6" s="4" t="s">
        <v>72</v>
      </c>
      <c r="F6" s="4">
        <v>0.5</v>
      </c>
      <c r="H6" s="4">
        <v>0</v>
      </c>
      <c r="I6" s="4">
        <f t="shared" ref="I6:I36" si="6">F6+H6</f>
        <v>0.5</v>
      </c>
      <c r="L6" s="4">
        <f t="shared" ref="L6:L36" si="7">I6+K6</f>
        <v>0.5</v>
      </c>
      <c r="M6" s="4">
        <f t="shared" ref="M6:M36" si="8">D6+L6</f>
        <v>6.2855468749999996</v>
      </c>
      <c r="N6" s="4">
        <v>1.891</v>
      </c>
      <c r="O6" s="4">
        <f t="shared" ref="O6:O36" si="9">(N6*10+50)*0.6</f>
        <v>41.345999999999997</v>
      </c>
      <c r="P6" s="4">
        <v>84.5</v>
      </c>
      <c r="Q6" s="4">
        <f t="shared" ref="Q6:Q36" si="10">P6*5/100</f>
        <v>4.2249999999999996</v>
      </c>
      <c r="S6" s="4">
        <v>0.61499999999999999</v>
      </c>
      <c r="V6" s="4">
        <f t="shared" si="0"/>
        <v>4.84</v>
      </c>
      <c r="W6" s="4" t="s">
        <v>366</v>
      </c>
      <c r="X6" s="4">
        <v>0.1</v>
      </c>
      <c r="AC6" s="4">
        <f t="shared" si="1"/>
        <v>0.1</v>
      </c>
      <c r="AD6" s="4">
        <v>14</v>
      </c>
      <c r="AE6" s="8">
        <f t="shared" ref="AE6:AE36" si="11">2*(AD6/20)</f>
        <v>1.4</v>
      </c>
      <c r="AG6" s="4">
        <f t="shared" ref="AG6:AG36" si="12">AE6+AF6</f>
        <v>1.4</v>
      </c>
      <c r="AH6" s="4">
        <v>0.86</v>
      </c>
      <c r="AK6" s="5" t="s">
        <v>130</v>
      </c>
      <c r="AL6" s="4">
        <v>0.2</v>
      </c>
      <c r="AM6" s="4">
        <f t="shared" ref="AM6:AM36" si="13">AG6+AJ6+AL6+AH6</f>
        <v>2.46</v>
      </c>
      <c r="AT6" s="4">
        <f t="shared" si="2"/>
        <v>0</v>
      </c>
      <c r="AU6" s="4" t="s">
        <v>131</v>
      </c>
      <c r="AW6" s="4">
        <v>0.15</v>
      </c>
      <c r="AX6" s="5" t="s">
        <v>847</v>
      </c>
      <c r="AY6" s="5" t="s">
        <v>848</v>
      </c>
      <c r="BB6" s="4">
        <v>1.45</v>
      </c>
      <c r="BC6" s="4">
        <f t="shared" si="3"/>
        <v>1.5999999999999999</v>
      </c>
      <c r="BD6" s="4">
        <f t="shared" ref="BD6:BD36" si="14">M6+O6+V6+AC6+AM6+BC6</f>
        <v>56.631546875000005</v>
      </c>
      <c r="BE6" s="4">
        <f t="shared" si="4"/>
        <v>31</v>
      </c>
      <c r="BF6" s="4">
        <f t="shared" si="5"/>
        <v>29</v>
      </c>
    </row>
    <row r="7" spans="1:58" s="4" customFormat="1" x14ac:dyDescent="0.25">
      <c r="A7" s="4" t="s">
        <v>842</v>
      </c>
      <c r="B7" s="4" t="s">
        <v>849</v>
      </c>
      <c r="C7" s="4" t="s">
        <v>850</v>
      </c>
      <c r="D7" s="4">
        <v>5.9015624999999998</v>
      </c>
      <c r="E7" s="4" t="s">
        <v>72</v>
      </c>
      <c r="F7" s="4">
        <v>0.5</v>
      </c>
      <c r="H7" s="4">
        <v>0</v>
      </c>
      <c r="I7" s="4">
        <f t="shared" si="6"/>
        <v>0.5</v>
      </c>
      <c r="L7" s="4">
        <f t="shared" si="7"/>
        <v>0.5</v>
      </c>
      <c r="M7" s="4">
        <f t="shared" si="8"/>
        <v>6.4015624999999998</v>
      </c>
      <c r="N7" s="4">
        <v>2.593</v>
      </c>
      <c r="O7" s="4">
        <f t="shared" si="9"/>
        <v>45.558</v>
      </c>
      <c r="P7" s="4">
        <v>65</v>
      </c>
      <c r="Q7" s="4">
        <f t="shared" si="10"/>
        <v>3.25</v>
      </c>
      <c r="S7" s="4">
        <v>0.39</v>
      </c>
      <c r="V7" s="4">
        <f t="shared" si="0"/>
        <v>3.64</v>
      </c>
      <c r="W7" s="5" t="s">
        <v>851</v>
      </c>
      <c r="X7" s="4">
        <v>0.2</v>
      </c>
      <c r="AC7" s="4">
        <f t="shared" si="1"/>
        <v>0.2</v>
      </c>
      <c r="AD7" s="4">
        <v>14</v>
      </c>
      <c r="AE7" s="8">
        <f t="shared" si="11"/>
        <v>1.4</v>
      </c>
      <c r="AG7" s="4">
        <f t="shared" si="12"/>
        <v>1.4</v>
      </c>
      <c r="AH7" s="4">
        <v>0</v>
      </c>
      <c r="AK7" s="5" t="s">
        <v>130</v>
      </c>
      <c r="AL7" s="4">
        <v>0.2</v>
      </c>
      <c r="AM7" s="4">
        <f t="shared" si="13"/>
        <v>1.5999999999999999</v>
      </c>
      <c r="AN7" s="5" t="s">
        <v>852</v>
      </c>
      <c r="AO7" s="4">
        <v>0.2</v>
      </c>
      <c r="AT7" s="4">
        <f t="shared" si="2"/>
        <v>0.2</v>
      </c>
      <c r="AW7" s="4">
        <v>0</v>
      </c>
      <c r="AX7" s="4" t="s">
        <v>84</v>
      </c>
      <c r="BB7" s="4">
        <v>0.5</v>
      </c>
      <c r="BC7" s="4">
        <f t="shared" si="3"/>
        <v>0.7</v>
      </c>
      <c r="BD7" s="4">
        <f t="shared" si="14"/>
        <v>58.099562500000005</v>
      </c>
      <c r="BE7" s="4">
        <f t="shared" si="4"/>
        <v>24</v>
      </c>
      <c r="BF7" s="4">
        <f t="shared" si="5"/>
        <v>24</v>
      </c>
    </row>
    <row r="8" spans="1:58" s="4" customFormat="1" x14ac:dyDescent="0.25">
      <c r="A8" s="4" t="s">
        <v>842</v>
      </c>
      <c r="B8" s="4" t="s">
        <v>853</v>
      </c>
      <c r="C8" s="4" t="s">
        <v>854</v>
      </c>
      <c r="D8" s="4">
        <v>5.9270624999999999</v>
      </c>
      <c r="E8" s="4" t="s">
        <v>72</v>
      </c>
      <c r="F8" s="4">
        <v>0.5</v>
      </c>
      <c r="H8" s="4">
        <v>0</v>
      </c>
      <c r="I8" s="4">
        <f t="shared" si="6"/>
        <v>0.5</v>
      </c>
      <c r="L8" s="4">
        <f t="shared" si="7"/>
        <v>0.5</v>
      </c>
      <c r="M8" s="4">
        <f t="shared" si="8"/>
        <v>6.4270624999999999</v>
      </c>
      <c r="N8" s="4">
        <v>3.476</v>
      </c>
      <c r="O8" s="4">
        <f t="shared" si="9"/>
        <v>50.855999999999995</v>
      </c>
      <c r="P8" s="4">
        <v>75</v>
      </c>
      <c r="Q8" s="4">
        <f t="shared" si="10"/>
        <v>3.75</v>
      </c>
      <c r="S8" s="4">
        <v>0.3</v>
      </c>
      <c r="V8" s="4">
        <f t="shared" si="0"/>
        <v>4.05</v>
      </c>
      <c r="W8" s="4" t="s">
        <v>366</v>
      </c>
      <c r="X8" s="4">
        <v>0.1</v>
      </c>
      <c r="AC8" s="4">
        <f t="shared" si="1"/>
        <v>0.1</v>
      </c>
      <c r="AD8" s="4">
        <v>12</v>
      </c>
      <c r="AE8" s="8">
        <f t="shared" si="11"/>
        <v>1.2</v>
      </c>
      <c r="AG8" s="4">
        <f t="shared" si="12"/>
        <v>1.2</v>
      </c>
      <c r="AH8" s="4">
        <v>1.92</v>
      </c>
      <c r="AM8" s="4">
        <f t="shared" si="13"/>
        <v>3.12</v>
      </c>
      <c r="AT8" s="4">
        <f t="shared" si="2"/>
        <v>0</v>
      </c>
      <c r="AW8" s="4">
        <v>0</v>
      </c>
      <c r="AX8" s="4" t="s">
        <v>855</v>
      </c>
      <c r="AY8" s="4" t="s">
        <v>856</v>
      </c>
      <c r="BB8" s="4">
        <v>1.35</v>
      </c>
      <c r="BC8" s="4">
        <f t="shared" si="3"/>
        <v>1.35</v>
      </c>
      <c r="BD8" s="4">
        <f t="shared" si="14"/>
        <v>65.90306249999999</v>
      </c>
      <c r="BE8" s="4">
        <f t="shared" si="4"/>
        <v>6</v>
      </c>
      <c r="BF8" s="4">
        <f t="shared" si="5"/>
        <v>4</v>
      </c>
    </row>
    <row r="9" spans="1:58" s="4" customFormat="1" x14ac:dyDescent="0.25">
      <c r="A9" s="4" t="s">
        <v>842</v>
      </c>
      <c r="B9" s="4" t="s">
        <v>857</v>
      </c>
      <c r="C9" s="4" t="s">
        <v>858</v>
      </c>
      <c r="D9" s="4">
        <v>5.7210937499999996</v>
      </c>
      <c r="E9" s="4" t="s">
        <v>72</v>
      </c>
      <c r="F9" s="4">
        <v>0.5</v>
      </c>
      <c r="H9" s="4">
        <v>0</v>
      </c>
      <c r="I9" s="4">
        <f t="shared" si="6"/>
        <v>0.5</v>
      </c>
      <c r="L9" s="4">
        <f t="shared" si="7"/>
        <v>0.5</v>
      </c>
      <c r="M9" s="4">
        <f t="shared" si="8"/>
        <v>6.2210937499999996</v>
      </c>
      <c r="N9" s="4">
        <v>2.5779999999999998</v>
      </c>
      <c r="O9" s="4">
        <f t="shared" si="9"/>
        <v>45.467999999999996</v>
      </c>
      <c r="P9" s="4">
        <v>66</v>
      </c>
      <c r="Q9" s="4">
        <f t="shared" si="10"/>
        <v>3.3</v>
      </c>
      <c r="S9" s="4">
        <v>0.3</v>
      </c>
      <c r="V9" s="4">
        <f t="shared" si="0"/>
        <v>3.5999999999999996</v>
      </c>
      <c r="W9" s="4" t="s">
        <v>366</v>
      </c>
      <c r="X9" s="4">
        <v>0.1</v>
      </c>
      <c r="AC9" s="4">
        <f t="shared" si="1"/>
        <v>0.1</v>
      </c>
      <c r="AD9" s="4">
        <v>12</v>
      </c>
      <c r="AE9" s="8">
        <f t="shared" si="11"/>
        <v>1.2</v>
      </c>
      <c r="AG9" s="4">
        <f t="shared" si="12"/>
        <v>1.2</v>
      </c>
      <c r="AH9" s="4">
        <v>0.3</v>
      </c>
      <c r="AM9" s="4">
        <f t="shared" si="13"/>
        <v>1.5</v>
      </c>
      <c r="AT9" s="4">
        <f t="shared" si="2"/>
        <v>0</v>
      </c>
      <c r="AW9" s="4">
        <v>0</v>
      </c>
      <c r="AX9" s="4" t="s">
        <v>92</v>
      </c>
      <c r="BB9" s="4">
        <v>0.5</v>
      </c>
      <c r="BC9" s="4">
        <f t="shared" si="3"/>
        <v>0.5</v>
      </c>
      <c r="BD9" s="4">
        <f t="shared" si="14"/>
        <v>57.389093750000001</v>
      </c>
      <c r="BE9" s="4">
        <f t="shared" si="4"/>
        <v>25</v>
      </c>
      <c r="BF9" s="4">
        <f t="shared" si="5"/>
        <v>27</v>
      </c>
    </row>
    <row r="10" spans="1:58" s="4" customFormat="1" x14ac:dyDescent="0.25">
      <c r="A10" s="4" t="s">
        <v>842</v>
      </c>
      <c r="B10" s="4" t="s">
        <v>859</v>
      </c>
      <c r="C10" s="4" t="s">
        <v>860</v>
      </c>
      <c r="D10" s="4">
        <v>5.8546874999999998</v>
      </c>
      <c r="E10" s="4" t="s">
        <v>72</v>
      </c>
      <c r="F10" s="4">
        <v>0.5</v>
      </c>
      <c r="H10" s="4">
        <v>0</v>
      </c>
      <c r="I10" s="4">
        <f t="shared" si="6"/>
        <v>0.5</v>
      </c>
      <c r="J10" s="4" t="s">
        <v>861</v>
      </c>
      <c r="K10" s="4">
        <v>0.35</v>
      </c>
      <c r="L10" s="4">
        <f t="shared" si="7"/>
        <v>0.85</v>
      </c>
      <c r="M10" s="4">
        <f t="shared" si="8"/>
        <v>6.7046874999999995</v>
      </c>
      <c r="N10" s="4">
        <v>3.573</v>
      </c>
      <c r="O10" s="4">
        <f t="shared" si="9"/>
        <v>51.437999999999995</v>
      </c>
      <c r="P10" s="4">
        <v>89</v>
      </c>
      <c r="Q10" s="4">
        <f t="shared" si="10"/>
        <v>4.45</v>
      </c>
      <c r="S10" s="4">
        <v>0.79500000000000004</v>
      </c>
      <c r="V10" s="4">
        <f t="shared" si="0"/>
        <v>5.2450000000000001</v>
      </c>
      <c r="W10" s="5" t="s">
        <v>851</v>
      </c>
      <c r="X10" s="4">
        <v>0.2</v>
      </c>
      <c r="AC10" s="4">
        <f t="shared" si="1"/>
        <v>0.2</v>
      </c>
      <c r="AD10" s="4">
        <v>17</v>
      </c>
      <c r="AE10" s="8">
        <f t="shared" si="11"/>
        <v>1.7</v>
      </c>
      <c r="AG10" s="4">
        <f t="shared" si="12"/>
        <v>1.7</v>
      </c>
      <c r="AH10" s="4">
        <v>2</v>
      </c>
      <c r="AK10" s="4" t="s">
        <v>130</v>
      </c>
      <c r="AL10" s="4">
        <v>0.2</v>
      </c>
      <c r="AM10" s="4">
        <f t="shared" si="13"/>
        <v>3.9</v>
      </c>
      <c r="AN10" s="4" t="s">
        <v>862</v>
      </c>
      <c r="AO10" s="4">
        <v>1.4</v>
      </c>
      <c r="AT10" s="4">
        <f t="shared" si="2"/>
        <v>1.4</v>
      </c>
      <c r="AW10" s="4">
        <v>0</v>
      </c>
      <c r="AX10" s="4" t="s">
        <v>863</v>
      </c>
      <c r="AY10" s="4" t="s">
        <v>864</v>
      </c>
      <c r="AZ10" s="4" t="s">
        <v>865</v>
      </c>
      <c r="BB10" s="4">
        <v>3.15</v>
      </c>
      <c r="BC10" s="4">
        <f t="shared" si="3"/>
        <v>4.55</v>
      </c>
      <c r="BD10" s="4">
        <f t="shared" si="14"/>
        <v>72.03768749999999</v>
      </c>
      <c r="BE10" s="4">
        <f t="shared" si="4"/>
        <v>3</v>
      </c>
      <c r="BF10" s="4">
        <f t="shared" si="5"/>
        <v>1</v>
      </c>
    </row>
    <row r="11" spans="1:58" s="4" customFormat="1" x14ac:dyDescent="0.25">
      <c r="A11" s="4" t="s">
        <v>842</v>
      </c>
      <c r="B11" s="4" t="s">
        <v>866</v>
      </c>
      <c r="C11" s="4" t="s">
        <v>867</v>
      </c>
      <c r="D11" s="4">
        <v>5.8274921874999999</v>
      </c>
      <c r="E11" s="4" t="s">
        <v>72</v>
      </c>
      <c r="F11" s="4">
        <v>0.5</v>
      </c>
      <c r="H11" s="4">
        <v>0</v>
      </c>
      <c r="I11" s="4">
        <f t="shared" si="6"/>
        <v>0.5</v>
      </c>
      <c r="L11" s="4">
        <f t="shared" si="7"/>
        <v>0.5</v>
      </c>
      <c r="M11" s="4">
        <f t="shared" si="8"/>
        <v>6.3274921874999999</v>
      </c>
      <c r="N11" s="4">
        <v>3.1269999999999998</v>
      </c>
      <c r="O11" s="4">
        <f t="shared" si="9"/>
        <v>48.761999999999993</v>
      </c>
      <c r="P11" s="4">
        <v>87</v>
      </c>
      <c r="Q11" s="4">
        <f t="shared" si="10"/>
        <v>4.3499999999999996</v>
      </c>
      <c r="S11" s="4">
        <v>0.9</v>
      </c>
      <c r="V11" s="4">
        <f t="shared" si="0"/>
        <v>5.25</v>
      </c>
      <c r="W11" s="4" t="s">
        <v>366</v>
      </c>
      <c r="X11" s="4">
        <v>0.1</v>
      </c>
      <c r="AC11" s="4">
        <f t="shared" si="1"/>
        <v>0.1</v>
      </c>
      <c r="AD11" s="4">
        <v>17</v>
      </c>
      <c r="AE11" s="8">
        <f t="shared" si="11"/>
        <v>1.7</v>
      </c>
      <c r="AG11" s="4">
        <f t="shared" si="12"/>
        <v>1.7</v>
      </c>
      <c r="AH11" s="4">
        <v>0.52</v>
      </c>
      <c r="AK11" s="4" t="s">
        <v>130</v>
      </c>
      <c r="AL11" s="4">
        <v>0.2</v>
      </c>
      <c r="AM11" s="4">
        <f t="shared" si="13"/>
        <v>2.42</v>
      </c>
      <c r="AT11" s="4">
        <f t="shared" si="2"/>
        <v>0</v>
      </c>
      <c r="AW11" s="4">
        <v>0</v>
      </c>
      <c r="AX11" s="4" t="s">
        <v>868</v>
      </c>
      <c r="AY11" s="5" t="s">
        <v>869</v>
      </c>
      <c r="BB11" s="4">
        <v>1.45</v>
      </c>
      <c r="BC11" s="4">
        <f t="shared" si="3"/>
        <v>1.45</v>
      </c>
      <c r="BD11" s="4">
        <f t="shared" si="14"/>
        <v>64.309492187499998</v>
      </c>
      <c r="BE11" s="4">
        <f t="shared" si="4"/>
        <v>12</v>
      </c>
      <c r="BF11" s="4">
        <f t="shared" si="5"/>
        <v>8</v>
      </c>
    </row>
    <row r="12" spans="1:58" s="4" customFormat="1" x14ac:dyDescent="0.25">
      <c r="A12" s="4" t="s">
        <v>842</v>
      </c>
      <c r="B12" s="4" t="s">
        <v>870</v>
      </c>
      <c r="C12" s="4" t="s">
        <v>871</v>
      </c>
      <c r="D12" s="4">
        <v>5.8640625000000002</v>
      </c>
      <c r="E12" s="4" t="s">
        <v>72</v>
      </c>
      <c r="F12" s="4">
        <v>0.5</v>
      </c>
      <c r="H12" s="4">
        <v>0</v>
      </c>
      <c r="I12" s="4">
        <f t="shared" si="6"/>
        <v>0.5</v>
      </c>
      <c r="L12" s="4">
        <f t="shared" si="7"/>
        <v>0.5</v>
      </c>
      <c r="M12" s="4">
        <f t="shared" si="8"/>
        <v>6.3640625000000002</v>
      </c>
      <c r="N12" s="4">
        <v>3.5259999999999998</v>
      </c>
      <c r="O12" s="4">
        <f t="shared" si="9"/>
        <v>51.155999999999992</v>
      </c>
      <c r="P12" s="4">
        <v>83</v>
      </c>
      <c r="Q12" s="4">
        <f t="shared" si="10"/>
        <v>4.1500000000000004</v>
      </c>
      <c r="S12" s="4">
        <v>0.9</v>
      </c>
      <c r="V12" s="4">
        <f t="shared" si="0"/>
        <v>5.0500000000000007</v>
      </c>
      <c r="W12" s="4" t="s">
        <v>366</v>
      </c>
      <c r="X12" s="4">
        <v>0.1</v>
      </c>
      <c r="AC12" s="4">
        <f t="shared" si="1"/>
        <v>0.1</v>
      </c>
      <c r="AD12" s="4">
        <v>20</v>
      </c>
      <c r="AE12" s="8">
        <f t="shared" si="11"/>
        <v>2</v>
      </c>
      <c r="AG12" s="4">
        <f t="shared" si="12"/>
        <v>2</v>
      </c>
      <c r="AH12" s="4">
        <v>0.54</v>
      </c>
      <c r="AK12" s="5" t="s">
        <v>77</v>
      </c>
      <c r="AL12" s="4">
        <v>0.5</v>
      </c>
      <c r="AM12" s="4">
        <f t="shared" si="13"/>
        <v>3.04</v>
      </c>
      <c r="AT12" s="4">
        <f t="shared" si="2"/>
        <v>0</v>
      </c>
      <c r="AW12" s="4">
        <v>0</v>
      </c>
      <c r="AX12" s="4" t="s">
        <v>872</v>
      </c>
      <c r="AY12" s="4" t="s">
        <v>873</v>
      </c>
      <c r="AZ12" s="4" t="s">
        <v>124</v>
      </c>
      <c r="BB12" s="4">
        <v>2.7</v>
      </c>
      <c r="BC12" s="4">
        <f t="shared" si="3"/>
        <v>2.7</v>
      </c>
      <c r="BD12" s="4">
        <f t="shared" si="14"/>
        <v>68.410062499999995</v>
      </c>
      <c r="BE12" s="4">
        <f t="shared" si="4"/>
        <v>5</v>
      </c>
      <c r="BF12" s="4">
        <f t="shared" si="5"/>
        <v>3</v>
      </c>
    </row>
    <row r="13" spans="1:58" s="4" customFormat="1" x14ac:dyDescent="0.25">
      <c r="A13" s="4" t="s">
        <v>842</v>
      </c>
      <c r="B13" s="4" t="s">
        <v>874</v>
      </c>
      <c r="C13" s="4" t="s">
        <v>875</v>
      </c>
      <c r="D13" s="4">
        <v>5.9144531249999996</v>
      </c>
      <c r="E13" s="4" t="s">
        <v>72</v>
      </c>
      <c r="F13" s="4">
        <v>0.5</v>
      </c>
      <c r="H13" s="4">
        <v>0</v>
      </c>
      <c r="I13" s="4">
        <f t="shared" si="6"/>
        <v>0.5</v>
      </c>
      <c r="L13" s="4">
        <f t="shared" si="7"/>
        <v>0.5</v>
      </c>
      <c r="M13" s="4">
        <f t="shared" si="8"/>
        <v>6.4144531249999996</v>
      </c>
      <c r="N13" s="4">
        <v>2.3940000000000001</v>
      </c>
      <c r="O13" s="4">
        <f t="shared" si="9"/>
        <v>44.363999999999997</v>
      </c>
      <c r="P13" s="4">
        <v>71.5</v>
      </c>
      <c r="Q13" s="4">
        <f t="shared" si="10"/>
        <v>3.5750000000000002</v>
      </c>
      <c r="S13" s="4">
        <v>0.52500000000000002</v>
      </c>
      <c r="V13" s="4">
        <f t="shared" si="0"/>
        <v>4.1000000000000005</v>
      </c>
      <c r="W13" s="4" t="s">
        <v>366</v>
      </c>
      <c r="X13" s="4">
        <v>0.1</v>
      </c>
      <c r="AC13" s="4">
        <f t="shared" si="1"/>
        <v>0.1</v>
      </c>
      <c r="AD13" s="4">
        <v>20</v>
      </c>
      <c r="AE13" s="8">
        <f t="shared" si="11"/>
        <v>2</v>
      </c>
      <c r="AG13" s="4">
        <f t="shared" si="12"/>
        <v>2</v>
      </c>
      <c r="AH13" s="4">
        <v>0.08</v>
      </c>
      <c r="AM13" s="4">
        <f t="shared" si="13"/>
        <v>2.08</v>
      </c>
      <c r="AT13" s="4">
        <f t="shared" si="2"/>
        <v>0</v>
      </c>
      <c r="AW13" s="4">
        <v>0</v>
      </c>
      <c r="BB13" s="4">
        <v>0</v>
      </c>
      <c r="BC13" s="4">
        <f t="shared" si="3"/>
        <v>0</v>
      </c>
      <c r="BD13" s="4">
        <f t="shared" si="14"/>
        <v>57.058453125</v>
      </c>
      <c r="BE13" s="4">
        <f t="shared" si="4"/>
        <v>28</v>
      </c>
      <c r="BF13" s="4">
        <f t="shared" si="5"/>
        <v>28</v>
      </c>
    </row>
    <row r="14" spans="1:58" s="4" customFormat="1" ht="12.6" customHeight="1" x14ac:dyDescent="0.25">
      <c r="A14" s="4" t="s">
        <v>842</v>
      </c>
      <c r="B14" s="4" t="s">
        <v>876</v>
      </c>
      <c r="C14" s="4" t="s">
        <v>877</v>
      </c>
      <c r="D14" s="4">
        <v>5.6953125</v>
      </c>
      <c r="E14" s="4" t="s">
        <v>72</v>
      </c>
      <c r="F14" s="4">
        <v>0.5</v>
      </c>
      <c r="H14" s="4">
        <v>0</v>
      </c>
      <c r="I14" s="4">
        <f t="shared" si="6"/>
        <v>0.5</v>
      </c>
      <c r="L14" s="4">
        <f t="shared" si="7"/>
        <v>0.5</v>
      </c>
      <c r="M14" s="4">
        <f t="shared" si="8"/>
        <v>6.1953125</v>
      </c>
      <c r="N14" s="4">
        <v>3.1389999999999998</v>
      </c>
      <c r="O14" s="4">
        <f t="shared" si="9"/>
        <v>48.833999999999996</v>
      </c>
      <c r="P14" s="4">
        <v>83.5</v>
      </c>
      <c r="Q14" s="4">
        <f t="shared" si="10"/>
        <v>4.1749999999999998</v>
      </c>
      <c r="S14" s="4">
        <v>0.54</v>
      </c>
      <c r="V14" s="4">
        <f t="shared" ref="V14:V36" si="15">Q14+S14+U14</f>
        <v>4.7149999999999999</v>
      </c>
      <c r="W14" s="5" t="s">
        <v>851</v>
      </c>
      <c r="X14" s="4">
        <v>0.2</v>
      </c>
      <c r="AC14" s="4">
        <f t="shared" ref="AC14:AC36" si="16">X14+Z14+AB14</f>
        <v>0.2</v>
      </c>
      <c r="AD14" s="4">
        <v>18</v>
      </c>
      <c r="AE14" s="8">
        <f t="shared" si="11"/>
        <v>1.8</v>
      </c>
      <c r="AG14" s="4">
        <f t="shared" si="12"/>
        <v>1.8</v>
      </c>
      <c r="AH14" s="4">
        <v>0.64</v>
      </c>
      <c r="AK14" s="5" t="s">
        <v>77</v>
      </c>
      <c r="AL14" s="4">
        <v>0.5</v>
      </c>
      <c r="AM14" s="4">
        <f t="shared" si="13"/>
        <v>2.94</v>
      </c>
      <c r="AT14" s="4">
        <f t="shared" ref="AT14:AT36" si="17">AO14+AQ14+AS14</f>
        <v>0</v>
      </c>
      <c r="AW14" s="4">
        <v>0</v>
      </c>
      <c r="AX14" s="5" t="s">
        <v>878</v>
      </c>
      <c r="AY14" s="5" t="s">
        <v>878</v>
      </c>
      <c r="BB14" s="4">
        <v>1</v>
      </c>
      <c r="BC14" s="4">
        <f t="shared" si="3"/>
        <v>1</v>
      </c>
      <c r="BD14" s="4">
        <f t="shared" si="14"/>
        <v>63.884312499999993</v>
      </c>
      <c r="BE14" s="4">
        <f t="shared" ref="BE14:BE36" si="18">RANK(N14,N:N)</f>
        <v>11</v>
      </c>
      <c r="BF14" s="4">
        <f t="shared" ref="BF14:BF36" si="19">RANK(BD14,BD:BD,0)</f>
        <v>10</v>
      </c>
    </row>
    <row r="15" spans="1:58" s="4" customFormat="1" x14ac:dyDescent="0.25">
      <c r="A15" s="4" t="s">
        <v>842</v>
      </c>
      <c r="B15" s="4" t="s">
        <v>879</v>
      </c>
      <c r="C15" s="4" t="s">
        <v>880</v>
      </c>
      <c r="D15" s="4">
        <v>5.7984375000000004</v>
      </c>
      <c r="E15" s="4" t="s">
        <v>72</v>
      </c>
      <c r="F15" s="4">
        <v>0.5</v>
      </c>
      <c r="H15" s="4">
        <v>0</v>
      </c>
      <c r="I15" s="4">
        <f t="shared" si="6"/>
        <v>0.5</v>
      </c>
      <c r="L15" s="4">
        <f t="shared" si="7"/>
        <v>0.5</v>
      </c>
      <c r="M15" s="4">
        <f t="shared" si="8"/>
        <v>6.2984375000000004</v>
      </c>
      <c r="N15" s="4">
        <v>2.8940000000000001</v>
      </c>
      <c r="O15" s="4">
        <f t="shared" si="9"/>
        <v>47.363999999999997</v>
      </c>
      <c r="P15" s="4">
        <v>83.5</v>
      </c>
      <c r="Q15" s="4">
        <f t="shared" si="10"/>
        <v>4.1749999999999998</v>
      </c>
      <c r="S15" s="4">
        <v>0.55500000000000005</v>
      </c>
      <c r="V15" s="4">
        <f t="shared" si="15"/>
        <v>4.7299999999999995</v>
      </c>
      <c r="W15" s="5" t="s">
        <v>851</v>
      </c>
      <c r="X15" s="4">
        <v>0.2</v>
      </c>
      <c r="AC15" s="4">
        <f t="shared" si="16"/>
        <v>0.2</v>
      </c>
      <c r="AD15" s="4">
        <v>18</v>
      </c>
      <c r="AE15" s="8">
        <f t="shared" si="11"/>
        <v>1.8</v>
      </c>
      <c r="AG15" s="4">
        <f t="shared" si="12"/>
        <v>1.8</v>
      </c>
      <c r="AH15" s="4">
        <v>1.26</v>
      </c>
      <c r="AK15" s="5" t="s">
        <v>77</v>
      </c>
      <c r="AL15" s="4">
        <v>0.5</v>
      </c>
      <c r="AM15" s="4">
        <f t="shared" si="13"/>
        <v>3.5599999999999996</v>
      </c>
      <c r="AT15" s="4">
        <f t="shared" si="17"/>
        <v>0</v>
      </c>
      <c r="AW15" s="4">
        <v>0</v>
      </c>
      <c r="AX15" s="5" t="s">
        <v>881</v>
      </c>
      <c r="AY15" s="5" t="s">
        <v>882</v>
      </c>
      <c r="AZ15" s="5" t="s">
        <v>883</v>
      </c>
      <c r="BB15" s="4">
        <v>1.65</v>
      </c>
      <c r="BC15" s="4">
        <f t="shared" si="3"/>
        <v>1.65</v>
      </c>
      <c r="BD15" s="4">
        <f t="shared" si="14"/>
        <v>63.802437499999996</v>
      </c>
      <c r="BE15" s="4">
        <f t="shared" si="18"/>
        <v>18</v>
      </c>
      <c r="BF15" s="4">
        <f t="shared" si="19"/>
        <v>11</v>
      </c>
    </row>
    <row r="16" spans="1:58" s="4" customFormat="1" x14ac:dyDescent="0.25">
      <c r="A16" s="4" t="s">
        <v>842</v>
      </c>
      <c r="B16" s="4" t="s">
        <v>884</v>
      </c>
      <c r="C16" s="4" t="s">
        <v>885</v>
      </c>
      <c r="D16" s="4">
        <v>5.8136718749999998</v>
      </c>
      <c r="E16" s="4" t="s">
        <v>72</v>
      </c>
      <c r="F16" s="4">
        <v>0.5</v>
      </c>
      <c r="H16" s="4">
        <v>0</v>
      </c>
      <c r="I16" s="4">
        <f t="shared" si="6"/>
        <v>0.5</v>
      </c>
      <c r="L16" s="4">
        <f t="shared" si="7"/>
        <v>0.5</v>
      </c>
      <c r="M16" s="4">
        <f t="shared" si="8"/>
        <v>6.3136718749999998</v>
      </c>
      <c r="N16" s="4">
        <v>3.044</v>
      </c>
      <c r="O16" s="4">
        <f t="shared" si="9"/>
        <v>48.263999999999996</v>
      </c>
      <c r="P16" s="4">
        <v>82</v>
      </c>
      <c r="Q16" s="4">
        <f t="shared" si="10"/>
        <v>4.0999999999999996</v>
      </c>
      <c r="S16" s="4">
        <v>0.46500000000000002</v>
      </c>
      <c r="V16" s="4">
        <f t="shared" si="15"/>
        <v>4.5649999999999995</v>
      </c>
      <c r="W16" s="4" t="s">
        <v>366</v>
      </c>
      <c r="X16" s="4">
        <v>0.1</v>
      </c>
      <c r="AC16" s="4">
        <f t="shared" si="16"/>
        <v>0.1</v>
      </c>
      <c r="AD16" s="4">
        <v>17</v>
      </c>
      <c r="AE16" s="8">
        <f t="shared" si="11"/>
        <v>1.7</v>
      </c>
      <c r="AG16" s="4">
        <f t="shared" si="12"/>
        <v>1.7</v>
      </c>
      <c r="AH16" s="4">
        <v>0.36</v>
      </c>
      <c r="AM16" s="4">
        <f t="shared" si="13"/>
        <v>2.06</v>
      </c>
      <c r="AT16" s="4">
        <f t="shared" si="17"/>
        <v>0</v>
      </c>
      <c r="AW16" s="4">
        <v>0</v>
      </c>
      <c r="AX16" s="5" t="s">
        <v>886</v>
      </c>
      <c r="AY16" s="4" t="s">
        <v>887</v>
      </c>
      <c r="BB16" s="4">
        <v>1.05</v>
      </c>
      <c r="BC16" s="4">
        <f t="shared" si="3"/>
        <v>1.05</v>
      </c>
      <c r="BD16" s="4">
        <f t="shared" si="14"/>
        <v>62.352671874999992</v>
      </c>
      <c r="BE16" s="4">
        <f t="shared" si="18"/>
        <v>14</v>
      </c>
      <c r="BF16" s="4">
        <f t="shared" si="19"/>
        <v>17</v>
      </c>
    </row>
    <row r="17" spans="1:58" s="4" customFormat="1" x14ac:dyDescent="0.25">
      <c r="A17" s="4" t="s">
        <v>842</v>
      </c>
      <c r="B17" s="4" t="s">
        <v>888</v>
      </c>
      <c r="C17" s="4" t="s">
        <v>889</v>
      </c>
      <c r="D17" s="4">
        <v>5.8113281250000002</v>
      </c>
      <c r="E17" s="4" t="s">
        <v>72</v>
      </c>
      <c r="F17" s="4">
        <v>0.5</v>
      </c>
      <c r="H17" s="4">
        <v>0</v>
      </c>
      <c r="I17" s="4">
        <f t="shared" si="6"/>
        <v>0.5</v>
      </c>
      <c r="L17" s="4">
        <f t="shared" si="7"/>
        <v>0.5</v>
      </c>
      <c r="M17" s="4">
        <f t="shared" si="8"/>
        <v>6.3113281250000002</v>
      </c>
      <c r="N17" s="4">
        <v>3.7839999999999998</v>
      </c>
      <c r="O17" s="4">
        <f t="shared" si="9"/>
        <v>52.704000000000001</v>
      </c>
      <c r="P17" s="4">
        <v>67.5</v>
      </c>
      <c r="Q17" s="4">
        <f t="shared" si="10"/>
        <v>3.375</v>
      </c>
      <c r="S17" s="4">
        <v>0.63</v>
      </c>
      <c r="V17" s="4">
        <f t="shared" si="15"/>
        <v>4.0049999999999999</v>
      </c>
      <c r="W17" s="4" t="s">
        <v>366</v>
      </c>
      <c r="X17" s="4">
        <v>0.1</v>
      </c>
      <c r="AC17" s="4">
        <f t="shared" si="16"/>
        <v>0.1</v>
      </c>
      <c r="AD17" s="4">
        <v>19</v>
      </c>
      <c r="AE17" s="8">
        <f t="shared" si="11"/>
        <v>1.9</v>
      </c>
      <c r="AG17" s="4">
        <f t="shared" si="12"/>
        <v>1.9</v>
      </c>
      <c r="AH17" s="4">
        <v>0</v>
      </c>
      <c r="AK17" s="5" t="s">
        <v>130</v>
      </c>
      <c r="AL17" s="4">
        <v>0.2</v>
      </c>
      <c r="AM17" s="4">
        <f t="shared" si="13"/>
        <v>2.1</v>
      </c>
      <c r="AN17" s="8" t="s">
        <v>223</v>
      </c>
      <c r="AO17" s="4">
        <v>0.4</v>
      </c>
      <c r="AT17" s="4">
        <f t="shared" si="17"/>
        <v>0.4</v>
      </c>
      <c r="AW17" s="4">
        <v>0</v>
      </c>
      <c r="BB17" s="4">
        <v>0</v>
      </c>
      <c r="BC17" s="4">
        <f t="shared" si="3"/>
        <v>0.4</v>
      </c>
      <c r="BD17" s="4">
        <f t="shared" si="14"/>
        <v>65.620328125000015</v>
      </c>
      <c r="BE17" s="4">
        <f t="shared" si="18"/>
        <v>1</v>
      </c>
      <c r="BF17" s="4">
        <f t="shared" si="19"/>
        <v>6</v>
      </c>
    </row>
    <row r="18" spans="1:58" s="4" customFormat="1" x14ac:dyDescent="0.25">
      <c r="A18" s="4" t="s">
        <v>842</v>
      </c>
      <c r="B18" s="4" t="s">
        <v>890</v>
      </c>
      <c r="C18" s="4" t="s">
        <v>891</v>
      </c>
      <c r="D18" s="4">
        <v>5.8816406250000002</v>
      </c>
      <c r="E18" s="4" t="s">
        <v>72</v>
      </c>
      <c r="F18" s="4">
        <v>0.5</v>
      </c>
      <c r="H18" s="4">
        <v>0</v>
      </c>
      <c r="I18" s="4">
        <f t="shared" si="6"/>
        <v>0.5</v>
      </c>
      <c r="L18" s="4">
        <f t="shared" si="7"/>
        <v>0.5</v>
      </c>
      <c r="M18" s="4">
        <f t="shared" si="8"/>
        <v>6.3816406250000002</v>
      </c>
      <c r="N18" s="4">
        <v>2.5550000000000002</v>
      </c>
      <c r="O18" s="4">
        <f t="shared" si="9"/>
        <v>45.33</v>
      </c>
      <c r="P18" s="4">
        <v>65</v>
      </c>
      <c r="Q18" s="4">
        <f t="shared" si="10"/>
        <v>3.25</v>
      </c>
      <c r="S18" s="4">
        <v>0.58499999999999996</v>
      </c>
      <c r="V18" s="4">
        <f t="shared" si="15"/>
        <v>3.835</v>
      </c>
      <c r="W18" s="4" t="s">
        <v>366</v>
      </c>
      <c r="X18" s="4">
        <v>0.1</v>
      </c>
      <c r="AC18" s="4">
        <f t="shared" si="16"/>
        <v>0.1</v>
      </c>
      <c r="AD18" s="4">
        <v>18</v>
      </c>
      <c r="AE18" s="8">
        <f t="shared" si="11"/>
        <v>1.8</v>
      </c>
      <c r="AG18" s="4">
        <f t="shared" si="12"/>
        <v>1.8</v>
      </c>
      <c r="AH18" s="4">
        <v>0</v>
      </c>
      <c r="AM18" s="4">
        <f t="shared" si="13"/>
        <v>1.8</v>
      </c>
      <c r="AT18" s="4">
        <f t="shared" si="17"/>
        <v>0</v>
      </c>
      <c r="AW18" s="4">
        <v>0</v>
      </c>
      <c r="AX18" s="4" t="s">
        <v>892</v>
      </c>
      <c r="BB18" s="4">
        <v>0.5</v>
      </c>
      <c r="BC18" s="4">
        <f t="shared" si="3"/>
        <v>0.5</v>
      </c>
      <c r="BD18" s="4">
        <f t="shared" si="14"/>
        <v>57.946640625000001</v>
      </c>
      <c r="BE18" s="4">
        <f t="shared" si="18"/>
        <v>26</v>
      </c>
      <c r="BF18" s="4">
        <f t="shared" si="19"/>
        <v>25</v>
      </c>
    </row>
    <row r="19" spans="1:58" s="4" customFormat="1" x14ac:dyDescent="0.25">
      <c r="A19" s="4" t="s">
        <v>842</v>
      </c>
      <c r="B19" s="4" t="s">
        <v>893</v>
      </c>
      <c r="C19" s="4" t="s">
        <v>894</v>
      </c>
      <c r="D19" s="4">
        <v>5.89453125</v>
      </c>
      <c r="E19" s="4" t="s">
        <v>72</v>
      </c>
      <c r="F19" s="4">
        <v>0.5</v>
      </c>
      <c r="H19" s="4">
        <v>0</v>
      </c>
      <c r="I19" s="4">
        <f t="shared" si="6"/>
        <v>0.5</v>
      </c>
      <c r="L19" s="4">
        <f t="shared" si="7"/>
        <v>0.5</v>
      </c>
      <c r="M19" s="4">
        <f t="shared" si="8"/>
        <v>6.39453125</v>
      </c>
      <c r="N19" s="4">
        <v>2.92</v>
      </c>
      <c r="O19" s="4">
        <f t="shared" si="9"/>
        <v>47.52</v>
      </c>
      <c r="P19" s="4">
        <v>80</v>
      </c>
      <c r="Q19" s="4">
        <f t="shared" si="10"/>
        <v>4</v>
      </c>
      <c r="S19" s="4">
        <v>0.45</v>
      </c>
      <c r="V19" s="4">
        <f t="shared" si="15"/>
        <v>4.45</v>
      </c>
      <c r="W19" s="4" t="s">
        <v>366</v>
      </c>
      <c r="X19" s="4">
        <v>0.1</v>
      </c>
      <c r="AC19" s="4">
        <f t="shared" si="16"/>
        <v>0.1</v>
      </c>
      <c r="AD19" s="4">
        <v>16</v>
      </c>
      <c r="AE19" s="8">
        <f t="shared" si="11"/>
        <v>1.6</v>
      </c>
      <c r="AG19" s="4">
        <f t="shared" si="12"/>
        <v>1.6</v>
      </c>
      <c r="AH19" s="4">
        <v>0.76</v>
      </c>
      <c r="AK19" s="5" t="s">
        <v>130</v>
      </c>
      <c r="AL19" s="4">
        <v>0.2</v>
      </c>
      <c r="AM19" s="4">
        <f t="shared" si="13"/>
        <v>2.56</v>
      </c>
      <c r="AN19" s="4" t="s">
        <v>895</v>
      </c>
      <c r="AO19" s="4">
        <v>1</v>
      </c>
      <c r="AT19" s="4">
        <f t="shared" si="17"/>
        <v>1</v>
      </c>
      <c r="AW19" s="4">
        <v>0</v>
      </c>
      <c r="BB19" s="4">
        <v>0</v>
      </c>
      <c r="BC19" s="4">
        <f t="shared" si="3"/>
        <v>1</v>
      </c>
      <c r="BD19" s="4">
        <f t="shared" si="14"/>
        <v>62.02453125000001</v>
      </c>
      <c r="BE19" s="4">
        <f t="shared" si="18"/>
        <v>17</v>
      </c>
      <c r="BF19" s="4">
        <f t="shared" si="19"/>
        <v>18</v>
      </c>
    </row>
    <row r="20" spans="1:58" s="4" customFormat="1" x14ac:dyDescent="0.25">
      <c r="A20" s="4" t="s">
        <v>842</v>
      </c>
      <c r="B20" s="4" t="s">
        <v>896</v>
      </c>
      <c r="C20" s="4" t="s">
        <v>897</v>
      </c>
      <c r="D20" s="4">
        <v>5.8429687499999998</v>
      </c>
      <c r="E20" s="4" t="s">
        <v>72</v>
      </c>
      <c r="F20" s="4">
        <v>0.5</v>
      </c>
      <c r="H20" s="4">
        <v>0</v>
      </c>
      <c r="I20" s="4">
        <f t="shared" si="6"/>
        <v>0.5</v>
      </c>
      <c r="L20" s="4">
        <f t="shared" si="7"/>
        <v>0.5</v>
      </c>
      <c r="M20" s="4">
        <f t="shared" si="8"/>
        <v>6.3429687499999998</v>
      </c>
      <c r="N20" s="4">
        <v>3.3570000000000002</v>
      </c>
      <c r="O20" s="4">
        <f t="shared" si="9"/>
        <v>50.141999999999996</v>
      </c>
      <c r="P20" s="4">
        <v>85.5</v>
      </c>
      <c r="Q20" s="4">
        <f t="shared" si="10"/>
        <v>4.2750000000000004</v>
      </c>
      <c r="S20" s="4">
        <v>0.81</v>
      </c>
      <c r="V20" s="4">
        <f t="shared" si="15"/>
        <v>5.0850000000000009</v>
      </c>
      <c r="W20" s="4" t="s">
        <v>366</v>
      </c>
      <c r="X20" s="4">
        <v>0.1</v>
      </c>
      <c r="AC20" s="4">
        <f t="shared" si="16"/>
        <v>0.1</v>
      </c>
      <c r="AD20" s="4">
        <v>18</v>
      </c>
      <c r="AE20" s="8">
        <f t="shared" si="11"/>
        <v>1.8</v>
      </c>
      <c r="AG20" s="4">
        <f t="shared" si="12"/>
        <v>1.8</v>
      </c>
      <c r="AH20" s="4">
        <v>0.14000000000000001</v>
      </c>
      <c r="AM20" s="4">
        <f t="shared" si="13"/>
        <v>1.94</v>
      </c>
      <c r="AT20" s="4">
        <f t="shared" si="17"/>
        <v>0</v>
      </c>
      <c r="AW20" s="4">
        <v>0</v>
      </c>
      <c r="BB20" s="4">
        <v>0</v>
      </c>
      <c r="BC20" s="4">
        <f t="shared" si="3"/>
        <v>0</v>
      </c>
      <c r="BD20" s="4">
        <f t="shared" si="14"/>
        <v>63.609968749999993</v>
      </c>
      <c r="BE20" s="4">
        <f t="shared" si="18"/>
        <v>9</v>
      </c>
      <c r="BF20" s="4">
        <f t="shared" si="19"/>
        <v>13</v>
      </c>
    </row>
    <row r="21" spans="1:58" s="4" customFormat="1" x14ac:dyDescent="0.25">
      <c r="A21" s="4" t="s">
        <v>842</v>
      </c>
      <c r="B21" s="4" t="s">
        <v>898</v>
      </c>
      <c r="C21" s="4" t="s">
        <v>899</v>
      </c>
      <c r="D21" s="4">
        <v>5.5593750000000002</v>
      </c>
      <c r="E21" s="4" t="s">
        <v>72</v>
      </c>
      <c r="F21" s="4">
        <v>0.5</v>
      </c>
      <c r="H21" s="4">
        <v>0</v>
      </c>
      <c r="I21" s="4">
        <f t="shared" si="6"/>
        <v>0.5</v>
      </c>
      <c r="L21" s="4">
        <f t="shared" si="7"/>
        <v>0.5</v>
      </c>
      <c r="M21" s="4">
        <f t="shared" si="8"/>
        <v>6.0593750000000002</v>
      </c>
      <c r="N21" s="4">
        <v>3.4340000000000002</v>
      </c>
      <c r="O21" s="4">
        <f t="shared" si="9"/>
        <v>50.603999999999999</v>
      </c>
      <c r="P21" s="4">
        <v>65</v>
      </c>
      <c r="Q21" s="4">
        <f t="shared" si="10"/>
        <v>3.25</v>
      </c>
      <c r="S21" s="4">
        <v>0.56999999999999995</v>
      </c>
      <c r="V21" s="4">
        <f t="shared" si="15"/>
        <v>3.82</v>
      </c>
      <c r="W21" s="4" t="s">
        <v>366</v>
      </c>
      <c r="X21" s="4">
        <v>0.1</v>
      </c>
      <c r="AC21" s="4">
        <f t="shared" si="16"/>
        <v>0.1</v>
      </c>
      <c r="AD21" s="4">
        <v>20</v>
      </c>
      <c r="AE21" s="8">
        <f t="shared" si="11"/>
        <v>2</v>
      </c>
      <c r="AG21" s="4">
        <f t="shared" si="12"/>
        <v>2</v>
      </c>
      <c r="AH21" s="4">
        <v>0.2</v>
      </c>
      <c r="AM21" s="4">
        <f t="shared" si="13"/>
        <v>2.2000000000000002</v>
      </c>
      <c r="AT21" s="4">
        <f t="shared" si="17"/>
        <v>0</v>
      </c>
      <c r="AW21" s="4">
        <v>0</v>
      </c>
      <c r="BB21" s="4">
        <v>0</v>
      </c>
      <c r="BC21" s="4">
        <f t="shared" si="3"/>
        <v>0</v>
      </c>
      <c r="BD21" s="4">
        <f t="shared" si="14"/>
        <v>62.783375000000007</v>
      </c>
      <c r="BE21" s="4">
        <f t="shared" si="18"/>
        <v>7</v>
      </c>
      <c r="BF21" s="4">
        <f t="shared" si="19"/>
        <v>15</v>
      </c>
    </row>
    <row r="22" spans="1:58" s="4" customFormat="1" x14ac:dyDescent="0.25">
      <c r="A22" s="4" t="s">
        <v>842</v>
      </c>
      <c r="B22" s="4" t="s">
        <v>900</v>
      </c>
      <c r="C22" s="4" t="s">
        <v>901</v>
      </c>
      <c r="D22" s="4">
        <v>5.5837500000000002</v>
      </c>
      <c r="E22" s="4" t="s">
        <v>72</v>
      </c>
      <c r="F22" s="4">
        <v>0.5</v>
      </c>
      <c r="H22" s="4">
        <v>0</v>
      </c>
      <c r="I22" s="4">
        <f t="shared" si="6"/>
        <v>0.5</v>
      </c>
      <c r="L22" s="4">
        <f t="shared" si="7"/>
        <v>0.5</v>
      </c>
      <c r="M22" s="4">
        <f t="shared" si="8"/>
        <v>6.0837500000000002</v>
      </c>
      <c r="N22" s="4">
        <v>3.1139999999999999</v>
      </c>
      <c r="O22" s="4">
        <f t="shared" si="9"/>
        <v>48.683999999999997</v>
      </c>
      <c r="P22" s="4">
        <v>71</v>
      </c>
      <c r="Q22" s="4">
        <f t="shared" si="10"/>
        <v>3.55</v>
      </c>
      <c r="S22" s="4">
        <v>0.69</v>
      </c>
      <c r="V22" s="4">
        <f t="shared" si="15"/>
        <v>4.24</v>
      </c>
      <c r="W22" s="4" t="s">
        <v>366</v>
      </c>
      <c r="X22" s="4">
        <v>0.1</v>
      </c>
      <c r="AC22" s="4">
        <f t="shared" si="16"/>
        <v>0.1</v>
      </c>
      <c r="AD22" s="4">
        <v>20</v>
      </c>
      <c r="AE22" s="8">
        <f t="shared" si="11"/>
        <v>2</v>
      </c>
      <c r="AG22" s="4">
        <f t="shared" si="12"/>
        <v>2</v>
      </c>
      <c r="AH22" s="4">
        <v>0.14000000000000001</v>
      </c>
      <c r="AM22" s="4">
        <f t="shared" si="13"/>
        <v>2.14</v>
      </c>
      <c r="AT22" s="4">
        <f t="shared" si="17"/>
        <v>0</v>
      </c>
      <c r="AW22" s="4">
        <v>0</v>
      </c>
      <c r="AX22" s="4" t="s">
        <v>902</v>
      </c>
      <c r="BB22" s="4">
        <v>1.1499999999999999</v>
      </c>
      <c r="BC22" s="4">
        <f t="shared" si="3"/>
        <v>1.1499999999999999</v>
      </c>
      <c r="BD22" s="4">
        <f t="shared" si="14"/>
        <v>62.397750000000002</v>
      </c>
      <c r="BE22" s="4">
        <f t="shared" si="18"/>
        <v>13</v>
      </c>
      <c r="BF22" s="4">
        <f t="shared" si="19"/>
        <v>16</v>
      </c>
    </row>
    <row r="23" spans="1:58" s="4" customFormat="1" x14ac:dyDescent="0.25">
      <c r="A23" s="4" t="s">
        <v>842</v>
      </c>
      <c r="B23" s="4" t="s">
        <v>903</v>
      </c>
      <c r="C23" s="4" t="s">
        <v>904</v>
      </c>
      <c r="D23" s="4">
        <v>5.8089843749999996</v>
      </c>
      <c r="E23" s="4" t="s">
        <v>72</v>
      </c>
      <c r="F23" s="4">
        <v>0.5</v>
      </c>
      <c r="H23" s="4">
        <v>0</v>
      </c>
      <c r="I23" s="4">
        <f t="shared" si="6"/>
        <v>0.5</v>
      </c>
      <c r="L23" s="4">
        <f t="shared" si="7"/>
        <v>0.5</v>
      </c>
      <c r="M23" s="4">
        <f t="shared" si="8"/>
        <v>6.3089843749999996</v>
      </c>
      <c r="N23" s="4">
        <v>2.36</v>
      </c>
      <c r="O23" s="4">
        <f t="shared" si="9"/>
        <v>44.16</v>
      </c>
      <c r="P23" s="4">
        <v>67.5</v>
      </c>
      <c r="Q23" s="4">
        <f t="shared" si="10"/>
        <v>3.375</v>
      </c>
      <c r="S23" s="4">
        <v>0.34499999999999997</v>
      </c>
      <c r="V23" s="4">
        <f t="shared" si="15"/>
        <v>3.7199999999999998</v>
      </c>
      <c r="W23" s="4" t="s">
        <v>366</v>
      </c>
      <c r="X23" s="4">
        <v>0.1</v>
      </c>
      <c r="AC23" s="4">
        <f t="shared" si="16"/>
        <v>0.1</v>
      </c>
      <c r="AD23" s="4">
        <v>19</v>
      </c>
      <c r="AE23" s="8">
        <f t="shared" si="11"/>
        <v>1.9</v>
      </c>
      <c r="AG23" s="4">
        <f t="shared" si="12"/>
        <v>1.9</v>
      </c>
      <c r="AH23" s="4">
        <v>0</v>
      </c>
      <c r="AM23" s="4">
        <f t="shared" si="13"/>
        <v>1.9</v>
      </c>
      <c r="AT23" s="4">
        <f t="shared" si="17"/>
        <v>0</v>
      </c>
      <c r="AW23" s="4">
        <v>0</v>
      </c>
      <c r="BB23" s="4">
        <v>0</v>
      </c>
      <c r="BC23" s="4">
        <f t="shared" si="3"/>
        <v>0</v>
      </c>
      <c r="BD23" s="4">
        <f t="shared" si="14"/>
        <v>56.188984374999997</v>
      </c>
      <c r="BE23" s="4">
        <f t="shared" si="18"/>
        <v>29</v>
      </c>
      <c r="BF23" s="4">
        <f t="shared" si="19"/>
        <v>31</v>
      </c>
    </row>
    <row r="24" spans="1:58" s="4" customFormat="1" x14ac:dyDescent="0.25">
      <c r="A24" s="4" t="s">
        <v>842</v>
      </c>
      <c r="B24" s="4" t="s">
        <v>905</v>
      </c>
      <c r="C24" s="4" t="s">
        <v>906</v>
      </c>
      <c r="D24" s="4">
        <v>5.9085937499999996</v>
      </c>
      <c r="E24" s="4" t="s">
        <v>72</v>
      </c>
      <c r="F24" s="4">
        <v>0.5</v>
      </c>
      <c r="H24" s="4">
        <v>0</v>
      </c>
      <c r="I24" s="4">
        <f t="shared" si="6"/>
        <v>0.5</v>
      </c>
      <c r="L24" s="4">
        <f t="shared" si="7"/>
        <v>0.5</v>
      </c>
      <c r="M24" s="4">
        <f t="shared" si="8"/>
        <v>6.4085937499999996</v>
      </c>
      <c r="N24" s="4">
        <v>2.843</v>
      </c>
      <c r="O24" s="4">
        <f t="shared" si="9"/>
        <v>47.058</v>
      </c>
      <c r="P24" s="4">
        <v>79.5</v>
      </c>
      <c r="Q24" s="4">
        <f t="shared" si="10"/>
        <v>3.9750000000000001</v>
      </c>
      <c r="S24" s="4">
        <v>0.9</v>
      </c>
      <c r="V24" s="4">
        <f t="shared" si="15"/>
        <v>4.875</v>
      </c>
      <c r="W24" s="4" t="s">
        <v>366</v>
      </c>
      <c r="X24" s="4">
        <v>0.1</v>
      </c>
      <c r="AC24" s="4">
        <f t="shared" si="16"/>
        <v>0.1</v>
      </c>
      <c r="AD24" s="4">
        <v>19</v>
      </c>
      <c r="AE24" s="8">
        <f t="shared" si="11"/>
        <v>1.9</v>
      </c>
      <c r="AG24" s="4">
        <f t="shared" si="12"/>
        <v>1.9</v>
      </c>
      <c r="AH24" s="4">
        <v>0</v>
      </c>
      <c r="AM24" s="4">
        <f t="shared" si="13"/>
        <v>1.9</v>
      </c>
      <c r="AT24" s="4">
        <f t="shared" si="17"/>
        <v>0</v>
      </c>
      <c r="AW24" s="4">
        <v>0</v>
      </c>
      <c r="BB24" s="4">
        <v>0</v>
      </c>
      <c r="BC24" s="4">
        <f t="shared" si="3"/>
        <v>0</v>
      </c>
      <c r="BD24" s="4">
        <f t="shared" si="14"/>
        <v>60.341593750000001</v>
      </c>
      <c r="BE24" s="4">
        <f t="shared" si="18"/>
        <v>19</v>
      </c>
      <c r="BF24" s="4">
        <f t="shared" si="19"/>
        <v>21</v>
      </c>
    </row>
    <row r="25" spans="1:58" s="4" customFormat="1" x14ac:dyDescent="0.25">
      <c r="A25" s="4" t="s">
        <v>842</v>
      </c>
      <c r="B25" s="4" t="s">
        <v>907</v>
      </c>
      <c r="C25" s="4" t="s">
        <v>908</v>
      </c>
      <c r="D25" s="4">
        <v>5.8335937500000004</v>
      </c>
      <c r="E25" s="4" t="s">
        <v>72</v>
      </c>
      <c r="F25" s="4">
        <v>0.5</v>
      </c>
      <c r="H25" s="4">
        <v>0</v>
      </c>
      <c r="I25" s="4">
        <f t="shared" si="6"/>
        <v>0.5</v>
      </c>
      <c r="L25" s="4">
        <f t="shared" si="7"/>
        <v>0.5</v>
      </c>
      <c r="M25" s="4">
        <f t="shared" si="8"/>
        <v>6.3335937500000004</v>
      </c>
      <c r="N25" s="4">
        <v>3.7629999999999999</v>
      </c>
      <c r="O25" s="4">
        <f t="shared" si="9"/>
        <v>52.577999999999996</v>
      </c>
      <c r="P25" s="4">
        <v>88.5</v>
      </c>
      <c r="Q25" s="4">
        <f t="shared" si="10"/>
        <v>4.4249999999999998</v>
      </c>
      <c r="S25" s="4">
        <v>0.75</v>
      </c>
      <c r="V25" s="4">
        <f t="shared" si="15"/>
        <v>5.1749999999999998</v>
      </c>
      <c r="W25" s="5" t="s">
        <v>851</v>
      </c>
      <c r="X25" s="4">
        <v>0.2</v>
      </c>
      <c r="AC25" s="4">
        <f t="shared" si="16"/>
        <v>0.2</v>
      </c>
      <c r="AD25" s="4">
        <v>19</v>
      </c>
      <c r="AE25" s="8">
        <f t="shared" si="11"/>
        <v>1.9</v>
      </c>
      <c r="AG25" s="4">
        <f t="shared" si="12"/>
        <v>1.9</v>
      </c>
      <c r="AH25" s="4">
        <v>1.02</v>
      </c>
      <c r="AK25" s="4" t="s">
        <v>130</v>
      </c>
      <c r="AL25" s="4">
        <v>0.2</v>
      </c>
      <c r="AM25" s="4">
        <f t="shared" si="13"/>
        <v>3.12</v>
      </c>
      <c r="AT25" s="4">
        <f t="shared" si="17"/>
        <v>0</v>
      </c>
      <c r="AW25" s="4">
        <v>0</v>
      </c>
      <c r="AX25" s="4" t="s">
        <v>163</v>
      </c>
      <c r="AY25" s="4" t="s">
        <v>276</v>
      </c>
      <c r="AZ25" s="4" t="s">
        <v>172</v>
      </c>
      <c r="BB25" s="4">
        <v>1.45</v>
      </c>
      <c r="BC25" s="4">
        <f t="shared" si="3"/>
        <v>1.45</v>
      </c>
      <c r="BD25" s="4">
        <f t="shared" si="14"/>
        <v>68.856593750000002</v>
      </c>
      <c r="BE25" s="4">
        <f t="shared" si="18"/>
        <v>2</v>
      </c>
      <c r="BF25" s="4">
        <f t="shared" si="19"/>
        <v>2</v>
      </c>
    </row>
    <row r="26" spans="1:58" s="4" customFormat="1" x14ac:dyDescent="0.25">
      <c r="A26" s="4" t="s">
        <v>842</v>
      </c>
      <c r="B26" s="4" t="s">
        <v>909</v>
      </c>
      <c r="C26" s="4" t="s">
        <v>910</v>
      </c>
      <c r="D26" s="4">
        <v>5.8031249999999996</v>
      </c>
      <c r="E26" s="4" t="s">
        <v>72</v>
      </c>
      <c r="F26" s="4">
        <v>0.5</v>
      </c>
      <c r="H26" s="4">
        <v>0</v>
      </c>
      <c r="I26" s="4">
        <f t="shared" si="6"/>
        <v>0.5</v>
      </c>
      <c r="L26" s="4">
        <f t="shared" si="7"/>
        <v>0.5</v>
      </c>
      <c r="M26" s="4">
        <f t="shared" si="8"/>
        <v>6.3031249999999996</v>
      </c>
      <c r="N26" s="4">
        <v>2.7629999999999999</v>
      </c>
      <c r="O26" s="4">
        <f t="shared" si="9"/>
        <v>46.577999999999996</v>
      </c>
      <c r="P26" s="4">
        <v>80</v>
      </c>
      <c r="Q26" s="4">
        <f t="shared" si="10"/>
        <v>4</v>
      </c>
      <c r="S26" s="4">
        <v>0.9</v>
      </c>
      <c r="V26" s="4">
        <f t="shared" si="15"/>
        <v>4.9000000000000004</v>
      </c>
      <c r="W26" s="4" t="s">
        <v>366</v>
      </c>
      <c r="X26" s="4">
        <v>0.1</v>
      </c>
      <c r="AC26" s="4">
        <f t="shared" si="16"/>
        <v>0.1</v>
      </c>
      <c r="AD26" s="4">
        <v>18</v>
      </c>
      <c r="AE26" s="8">
        <f t="shared" si="11"/>
        <v>1.8</v>
      </c>
      <c r="AG26" s="4">
        <f t="shared" si="12"/>
        <v>1.8</v>
      </c>
      <c r="AH26" s="4">
        <v>1</v>
      </c>
      <c r="AM26" s="4">
        <f t="shared" si="13"/>
        <v>2.8</v>
      </c>
      <c r="AT26" s="4">
        <f t="shared" si="17"/>
        <v>0</v>
      </c>
      <c r="AW26" s="4">
        <v>0</v>
      </c>
      <c r="AX26" s="4" t="s">
        <v>236</v>
      </c>
      <c r="BB26" s="4">
        <v>0.75</v>
      </c>
      <c r="BC26" s="4">
        <f t="shared" si="3"/>
        <v>0.75</v>
      </c>
      <c r="BD26" s="4">
        <f t="shared" si="14"/>
        <v>61.431124999999994</v>
      </c>
      <c r="BE26" s="4">
        <f t="shared" si="18"/>
        <v>21</v>
      </c>
      <c r="BF26" s="4">
        <f t="shared" si="19"/>
        <v>20</v>
      </c>
    </row>
    <row r="27" spans="1:58" s="4" customFormat="1" x14ac:dyDescent="0.25">
      <c r="A27" s="4" t="s">
        <v>842</v>
      </c>
      <c r="B27" s="4" t="s">
        <v>911</v>
      </c>
      <c r="C27" s="4" t="s">
        <v>912</v>
      </c>
      <c r="D27" s="4">
        <v>5.9332031250000004</v>
      </c>
      <c r="E27" s="4" t="s">
        <v>72</v>
      </c>
      <c r="F27" s="4">
        <v>0.5</v>
      </c>
      <c r="H27" s="4">
        <v>0</v>
      </c>
      <c r="I27" s="4">
        <f t="shared" si="6"/>
        <v>0.5</v>
      </c>
      <c r="L27" s="4">
        <f t="shared" si="7"/>
        <v>0.5</v>
      </c>
      <c r="M27" s="4">
        <f t="shared" si="8"/>
        <v>6.4332031250000004</v>
      </c>
      <c r="N27" s="4">
        <v>3.2490000000000001</v>
      </c>
      <c r="O27" s="4">
        <f t="shared" si="9"/>
        <v>49.494000000000007</v>
      </c>
      <c r="P27" s="4">
        <v>68</v>
      </c>
      <c r="Q27" s="4">
        <f t="shared" si="10"/>
        <v>3.4</v>
      </c>
      <c r="S27" s="4">
        <v>0.36</v>
      </c>
      <c r="V27" s="4">
        <f t="shared" si="15"/>
        <v>3.76</v>
      </c>
      <c r="W27" s="4" t="s">
        <v>366</v>
      </c>
      <c r="X27" s="4">
        <v>0.1</v>
      </c>
      <c r="AC27" s="4">
        <f t="shared" si="16"/>
        <v>0.1</v>
      </c>
      <c r="AD27" s="4">
        <v>20</v>
      </c>
      <c r="AE27" s="8">
        <f t="shared" si="11"/>
        <v>2</v>
      </c>
      <c r="AG27" s="4">
        <f t="shared" si="12"/>
        <v>2</v>
      </c>
      <c r="AH27" s="4">
        <v>0.26</v>
      </c>
      <c r="AK27" s="5" t="s">
        <v>77</v>
      </c>
      <c r="AL27" s="4">
        <v>0.5</v>
      </c>
      <c r="AM27" s="4">
        <f t="shared" si="13"/>
        <v>2.76</v>
      </c>
      <c r="AT27" s="4">
        <f t="shared" si="17"/>
        <v>0</v>
      </c>
      <c r="AW27" s="4">
        <v>0</v>
      </c>
      <c r="AX27" s="4" t="s">
        <v>913</v>
      </c>
      <c r="AY27" s="4" t="s">
        <v>914</v>
      </c>
      <c r="BB27" s="4">
        <v>1.5</v>
      </c>
      <c r="BC27" s="4">
        <f t="shared" si="3"/>
        <v>1.5</v>
      </c>
      <c r="BD27" s="4">
        <f t="shared" si="14"/>
        <v>64.04720312500001</v>
      </c>
      <c r="BE27" s="4">
        <f t="shared" si="18"/>
        <v>10</v>
      </c>
      <c r="BF27" s="4">
        <f t="shared" si="19"/>
        <v>9</v>
      </c>
    </row>
    <row r="28" spans="1:58" s="4" customFormat="1" x14ac:dyDescent="0.25">
      <c r="A28" s="4" t="s">
        <v>842</v>
      </c>
      <c r="B28" s="4" t="s">
        <v>915</v>
      </c>
      <c r="C28" s="4" t="s">
        <v>916</v>
      </c>
      <c r="D28" s="4">
        <v>5.8132031250000002</v>
      </c>
      <c r="E28" s="4" t="s">
        <v>72</v>
      </c>
      <c r="F28" s="4">
        <v>0.5</v>
      </c>
      <c r="H28" s="4">
        <v>0</v>
      </c>
      <c r="I28" s="4">
        <f t="shared" si="6"/>
        <v>0.5</v>
      </c>
      <c r="L28" s="4">
        <f t="shared" si="7"/>
        <v>0.5</v>
      </c>
      <c r="M28" s="4">
        <f t="shared" si="8"/>
        <v>6.3132031250000002</v>
      </c>
      <c r="N28" s="4">
        <v>3.5619999999999998</v>
      </c>
      <c r="O28" s="4">
        <f t="shared" si="9"/>
        <v>51.372</v>
      </c>
      <c r="P28" s="4">
        <v>65</v>
      </c>
      <c r="Q28" s="4">
        <f t="shared" si="10"/>
        <v>3.25</v>
      </c>
      <c r="S28" s="4">
        <v>0.40500000000000003</v>
      </c>
      <c r="V28" s="4">
        <f t="shared" si="15"/>
        <v>3.6550000000000002</v>
      </c>
      <c r="W28" s="4" t="s">
        <v>366</v>
      </c>
      <c r="X28" s="4">
        <v>0.1</v>
      </c>
      <c r="AC28" s="4">
        <f t="shared" si="16"/>
        <v>0.1</v>
      </c>
      <c r="AD28" s="4">
        <v>20</v>
      </c>
      <c r="AE28" s="8">
        <f t="shared" si="11"/>
        <v>2</v>
      </c>
      <c r="AG28" s="4">
        <f t="shared" si="12"/>
        <v>2</v>
      </c>
      <c r="AH28" s="4">
        <v>0.2</v>
      </c>
      <c r="AK28" s="4" t="s">
        <v>130</v>
      </c>
      <c r="AL28" s="4">
        <v>0.2</v>
      </c>
      <c r="AM28" s="4">
        <f t="shared" si="13"/>
        <v>2.4000000000000004</v>
      </c>
      <c r="AT28" s="4">
        <f t="shared" si="17"/>
        <v>0</v>
      </c>
      <c r="AW28" s="4">
        <v>0</v>
      </c>
      <c r="AY28" s="4" t="s">
        <v>106</v>
      </c>
      <c r="BB28" s="4">
        <v>0.5</v>
      </c>
      <c r="BC28" s="4">
        <f t="shared" si="3"/>
        <v>0.5</v>
      </c>
      <c r="BD28" s="4">
        <f t="shared" si="14"/>
        <v>64.340203125000002</v>
      </c>
      <c r="BE28" s="4">
        <f t="shared" si="18"/>
        <v>4</v>
      </c>
      <c r="BF28" s="4">
        <f t="shared" si="19"/>
        <v>7</v>
      </c>
    </row>
    <row r="29" spans="1:58" s="4" customFormat="1" x14ac:dyDescent="0.25">
      <c r="A29" s="4" t="s">
        <v>842</v>
      </c>
      <c r="B29" s="4" t="s">
        <v>917</v>
      </c>
      <c r="C29" s="4" t="s">
        <v>918</v>
      </c>
      <c r="D29" s="4">
        <v>5.8699218750000002</v>
      </c>
      <c r="E29" s="4" t="s">
        <v>72</v>
      </c>
      <c r="F29" s="4">
        <v>0.5</v>
      </c>
      <c r="H29" s="4">
        <v>0</v>
      </c>
      <c r="I29" s="4">
        <f t="shared" si="6"/>
        <v>0.5</v>
      </c>
      <c r="L29" s="4">
        <f t="shared" si="7"/>
        <v>0.5</v>
      </c>
      <c r="M29" s="4">
        <f t="shared" si="8"/>
        <v>6.3699218750000002</v>
      </c>
      <c r="N29" s="4">
        <v>2.996</v>
      </c>
      <c r="O29" s="4">
        <f t="shared" si="9"/>
        <v>47.976000000000006</v>
      </c>
      <c r="P29" s="4">
        <v>65</v>
      </c>
      <c r="Q29" s="4">
        <f t="shared" si="10"/>
        <v>3.25</v>
      </c>
      <c r="S29" s="4">
        <v>0.75</v>
      </c>
      <c r="V29" s="4">
        <f t="shared" si="15"/>
        <v>4</v>
      </c>
      <c r="W29" s="5" t="s">
        <v>851</v>
      </c>
      <c r="X29" s="4">
        <v>0.2</v>
      </c>
      <c r="AC29" s="4">
        <f t="shared" si="16"/>
        <v>0.2</v>
      </c>
      <c r="AD29" s="4">
        <v>20</v>
      </c>
      <c r="AE29" s="8">
        <f t="shared" si="11"/>
        <v>2</v>
      </c>
      <c r="AG29" s="4">
        <f t="shared" si="12"/>
        <v>2</v>
      </c>
      <c r="AH29" s="4">
        <v>0.74</v>
      </c>
      <c r="AK29" s="4" t="s">
        <v>130</v>
      </c>
      <c r="AL29" s="4">
        <v>0.2</v>
      </c>
      <c r="AM29" s="4">
        <f t="shared" si="13"/>
        <v>2.9400000000000004</v>
      </c>
      <c r="AT29" s="4">
        <f t="shared" si="17"/>
        <v>0</v>
      </c>
      <c r="AW29" s="4">
        <v>0</v>
      </c>
      <c r="AX29" s="4" t="s">
        <v>343</v>
      </c>
      <c r="AY29" s="4" t="s">
        <v>919</v>
      </c>
      <c r="BB29" s="4">
        <v>1.35</v>
      </c>
      <c r="BC29" s="4">
        <f t="shared" si="3"/>
        <v>1.35</v>
      </c>
      <c r="BD29" s="4">
        <f t="shared" si="14"/>
        <v>62.835921875000011</v>
      </c>
      <c r="BE29" s="4">
        <f t="shared" si="18"/>
        <v>15</v>
      </c>
      <c r="BF29" s="4">
        <f t="shared" si="19"/>
        <v>14</v>
      </c>
    </row>
    <row r="30" spans="1:58" s="4" customFormat="1" x14ac:dyDescent="0.25">
      <c r="A30" s="4" t="s">
        <v>842</v>
      </c>
      <c r="B30" s="4" t="s">
        <v>920</v>
      </c>
      <c r="C30" s="4" t="s">
        <v>921</v>
      </c>
      <c r="D30" s="4">
        <v>5.8546874999999998</v>
      </c>
      <c r="E30" s="4" t="s">
        <v>72</v>
      </c>
      <c r="F30" s="4">
        <v>0.5</v>
      </c>
      <c r="H30" s="4">
        <v>0</v>
      </c>
      <c r="I30" s="4">
        <f t="shared" si="6"/>
        <v>0.5</v>
      </c>
      <c r="L30" s="4">
        <f t="shared" si="7"/>
        <v>0.5</v>
      </c>
      <c r="M30" s="4">
        <f t="shared" si="8"/>
        <v>6.3546874999999998</v>
      </c>
      <c r="N30" s="4">
        <v>3.4180000000000001</v>
      </c>
      <c r="O30" s="4">
        <f t="shared" si="9"/>
        <v>50.508000000000003</v>
      </c>
      <c r="P30" s="4">
        <v>81.5</v>
      </c>
      <c r="Q30" s="4">
        <f t="shared" si="10"/>
        <v>4.0750000000000002</v>
      </c>
      <c r="S30" s="4">
        <v>0.9</v>
      </c>
      <c r="V30" s="4">
        <f t="shared" si="15"/>
        <v>4.9750000000000005</v>
      </c>
      <c r="W30" s="4" t="s">
        <v>366</v>
      </c>
      <c r="X30" s="4">
        <v>0.1</v>
      </c>
      <c r="AC30" s="4">
        <f t="shared" si="16"/>
        <v>0.1</v>
      </c>
      <c r="AD30" s="4">
        <v>20</v>
      </c>
      <c r="AE30" s="8">
        <f t="shared" si="11"/>
        <v>2</v>
      </c>
      <c r="AG30" s="4">
        <f t="shared" si="12"/>
        <v>2</v>
      </c>
      <c r="AH30" s="4">
        <v>0.5</v>
      </c>
      <c r="AK30" s="5" t="s">
        <v>77</v>
      </c>
      <c r="AL30" s="4">
        <v>0.5</v>
      </c>
      <c r="AM30" s="4">
        <f t="shared" si="13"/>
        <v>3</v>
      </c>
      <c r="AT30" s="4">
        <f t="shared" si="17"/>
        <v>0</v>
      </c>
      <c r="AW30" s="4">
        <v>0</v>
      </c>
      <c r="AX30" s="4" t="s">
        <v>233</v>
      </c>
      <c r="AY30" s="4" t="s">
        <v>137</v>
      </c>
      <c r="AZ30" s="5" t="s">
        <v>479</v>
      </c>
      <c r="BB30" s="4">
        <v>0.85</v>
      </c>
      <c r="BC30" s="4">
        <f t="shared" si="3"/>
        <v>0.85</v>
      </c>
      <c r="BD30" s="4">
        <f t="shared" si="14"/>
        <v>65.787687500000004</v>
      </c>
      <c r="BE30" s="4">
        <f t="shared" si="18"/>
        <v>8</v>
      </c>
      <c r="BF30" s="4">
        <f t="shared" si="19"/>
        <v>5</v>
      </c>
    </row>
    <row r="31" spans="1:58" s="4" customFormat="1" x14ac:dyDescent="0.25">
      <c r="A31" s="4" t="s">
        <v>842</v>
      </c>
      <c r="B31" s="4" t="s">
        <v>922</v>
      </c>
      <c r="C31" s="4" t="s">
        <v>923</v>
      </c>
      <c r="D31" s="4">
        <v>5.748046875</v>
      </c>
      <c r="E31" s="4" t="s">
        <v>72</v>
      </c>
      <c r="F31" s="4">
        <v>0.5</v>
      </c>
      <c r="H31" s="4">
        <v>0</v>
      </c>
      <c r="I31" s="4">
        <f t="shared" si="6"/>
        <v>0.5</v>
      </c>
      <c r="L31" s="4">
        <f t="shared" si="7"/>
        <v>0.5</v>
      </c>
      <c r="M31" s="4">
        <f t="shared" si="8"/>
        <v>6.248046875</v>
      </c>
      <c r="N31" s="4">
        <v>2.4849999999999999</v>
      </c>
      <c r="O31" s="4">
        <f t="shared" si="9"/>
        <v>44.91</v>
      </c>
      <c r="P31" s="4">
        <v>73</v>
      </c>
      <c r="Q31" s="4">
        <f t="shared" si="10"/>
        <v>3.65</v>
      </c>
      <c r="S31" s="4">
        <v>0.33</v>
      </c>
      <c r="V31" s="4">
        <f t="shared" si="15"/>
        <v>3.98</v>
      </c>
      <c r="W31" s="4" t="s">
        <v>366</v>
      </c>
      <c r="X31" s="4">
        <v>0.1</v>
      </c>
      <c r="AC31" s="4">
        <f t="shared" si="16"/>
        <v>0.1</v>
      </c>
      <c r="AD31" s="4">
        <v>19</v>
      </c>
      <c r="AE31" s="8">
        <f t="shared" si="11"/>
        <v>1.9</v>
      </c>
      <c r="AG31" s="4">
        <f t="shared" si="12"/>
        <v>1.9</v>
      </c>
      <c r="AH31" s="4">
        <v>0</v>
      </c>
      <c r="AK31" s="5" t="s">
        <v>77</v>
      </c>
      <c r="AL31" s="4">
        <v>0.5</v>
      </c>
      <c r="AM31" s="4">
        <f t="shared" si="13"/>
        <v>2.4</v>
      </c>
      <c r="AN31" s="4" t="s">
        <v>538</v>
      </c>
      <c r="AO31" s="4">
        <v>0.1</v>
      </c>
      <c r="AT31" s="4">
        <f t="shared" si="17"/>
        <v>0.1</v>
      </c>
      <c r="AW31" s="4">
        <v>0</v>
      </c>
      <c r="AX31" s="5" t="s">
        <v>924</v>
      </c>
      <c r="AY31" s="5" t="s">
        <v>925</v>
      </c>
      <c r="BB31" s="4">
        <v>1.6</v>
      </c>
      <c r="BC31" s="4">
        <f t="shared" si="3"/>
        <v>1.7000000000000002</v>
      </c>
      <c r="BD31" s="4">
        <f t="shared" si="14"/>
        <v>59.338046874999996</v>
      </c>
      <c r="BE31" s="4">
        <f t="shared" si="18"/>
        <v>27</v>
      </c>
      <c r="BF31" s="4">
        <f t="shared" si="19"/>
        <v>22</v>
      </c>
    </row>
    <row r="32" spans="1:58" s="4" customFormat="1" x14ac:dyDescent="0.25">
      <c r="A32" s="4" t="s">
        <v>842</v>
      </c>
      <c r="B32" s="4" t="s">
        <v>926</v>
      </c>
      <c r="C32" s="4" t="s">
        <v>927</v>
      </c>
      <c r="D32" s="4">
        <v>5.8441406249999996</v>
      </c>
      <c r="E32" s="4" t="s">
        <v>72</v>
      </c>
      <c r="F32" s="4">
        <v>0.5</v>
      </c>
      <c r="H32" s="4">
        <v>0</v>
      </c>
      <c r="I32" s="4">
        <f t="shared" si="6"/>
        <v>0.5</v>
      </c>
      <c r="L32" s="4">
        <f t="shared" si="7"/>
        <v>0.5</v>
      </c>
      <c r="M32" s="4">
        <f t="shared" si="8"/>
        <v>6.3441406249999996</v>
      </c>
      <c r="N32" s="4">
        <v>2.169</v>
      </c>
      <c r="O32" s="4">
        <f t="shared" si="9"/>
        <v>43.013999999999996</v>
      </c>
      <c r="P32" s="4">
        <v>79.5</v>
      </c>
      <c r="Q32" s="4">
        <f t="shared" si="10"/>
        <v>3.9750000000000001</v>
      </c>
      <c r="S32" s="4">
        <v>0.435</v>
      </c>
      <c r="V32" s="4">
        <f t="shared" si="15"/>
        <v>4.41</v>
      </c>
      <c r="W32" s="4" t="s">
        <v>366</v>
      </c>
      <c r="X32" s="4">
        <v>0.1</v>
      </c>
      <c r="AC32" s="4">
        <f t="shared" si="16"/>
        <v>0.1</v>
      </c>
      <c r="AD32" s="4">
        <v>15</v>
      </c>
      <c r="AE32" s="8">
        <f t="shared" si="11"/>
        <v>1.5</v>
      </c>
      <c r="AG32" s="4">
        <f t="shared" si="12"/>
        <v>1.5</v>
      </c>
      <c r="AH32" s="4">
        <v>0.36</v>
      </c>
      <c r="AM32" s="4">
        <f t="shared" si="13"/>
        <v>1.8599999999999999</v>
      </c>
      <c r="AT32" s="4">
        <f t="shared" si="17"/>
        <v>0</v>
      </c>
      <c r="AW32" s="4">
        <v>0</v>
      </c>
      <c r="AX32" s="4" t="s">
        <v>92</v>
      </c>
      <c r="BB32" s="4">
        <v>0.5</v>
      </c>
      <c r="BC32" s="4">
        <f t="shared" si="3"/>
        <v>0.5</v>
      </c>
      <c r="BD32" s="4">
        <f t="shared" si="14"/>
        <v>56.228140625000002</v>
      </c>
      <c r="BE32" s="4">
        <f t="shared" si="18"/>
        <v>30</v>
      </c>
      <c r="BF32" s="4">
        <f t="shared" si="19"/>
        <v>30</v>
      </c>
    </row>
    <row r="33" spans="1:58" s="4" customFormat="1" x14ac:dyDescent="0.25">
      <c r="A33" s="4" t="s">
        <v>842</v>
      </c>
      <c r="B33" s="4" t="s">
        <v>928</v>
      </c>
      <c r="C33" s="4" t="s">
        <v>929</v>
      </c>
      <c r="D33" s="4">
        <v>5.87109375</v>
      </c>
      <c r="E33" s="4" t="s">
        <v>72</v>
      </c>
      <c r="F33" s="4">
        <v>0.5</v>
      </c>
      <c r="H33" s="4">
        <v>0</v>
      </c>
      <c r="I33" s="4">
        <f t="shared" si="6"/>
        <v>0.5</v>
      </c>
      <c r="L33" s="4">
        <f t="shared" si="7"/>
        <v>0.5</v>
      </c>
      <c r="M33" s="4">
        <f t="shared" si="8"/>
        <v>6.37109375</v>
      </c>
      <c r="N33" s="4">
        <v>2.9220000000000002</v>
      </c>
      <c r="O33" s="4">
        <f t="shared" si="9"/>
        <v>47.531999999999996</v>
      </c>
      <c r="P33" s="4">
        <v>78</v>
      </c>
      <c r="Q33" s="4">
        <f t="shared" si="10"/>
        <v>3.9</v>
      </c>
      <c r="S33" s="4">
        <v>0.70499999999999996</v>
      </c>
      <c r="V33" s="4">
        <f t="shared" si="15"/>
        <v>4.6049999999999995</v>
      </c>
      <c r="W33" s="4" t="s">
        <v>366</v>
      </c>
      <c r="X33" s="4">
        <v>0.1</v>
      </c>
      <c r="AC33" s="4">
        <f t="shared" si="16"/>
        <v>0.1</v>
      </c>
      <c r="AD33" s="4">
        <v>19</v>
      </c>
      <c r="AE33" s="8">
        <f t="shared" si="11"/>
        <v>1.9</v>
      </c>
      <c r="AG33" s="4">
        <f t="shared" si="12"/>
        <v>1.9</v>
      </c>
      <c r="AH33" s="4">
        <v>1.86</v>
      </c>
      <c r="AK33" s="5" t="s">
        <v>130</v>
      </c>
      <c r="AL33" s="4">
        <v>0.2</v>
      </c>
      <c r="AM33" s="4">
        <f t="shared" si="13"/>
        <v>3.96</v>
      </c>
      <c r="AT33" s="4">
        <f t="shared" si="17"/>
        <v>0</v>
      </c>
      <c r="AW33" s="4">
        <v>0</v>
      </c>
      <c r="AX33" s="5" t="s">
        <v>930</v>
      </c>
      <c r="AY33" s="5" t="s">
        <v>931</v>
      </c>
      <c r="BB33" s="4">
        <v>1.05</v>
      </c>
      <c r="BC33" s="4">
        <f t="shared" si="3"/>
        <v>1.05</v>
      </c>
      <c r="BD33" s="4">
        <f t="shared" si="14"/>
        <v>63.618093749999993</v>
      </c>
      <c r="BE33" s="4">
        <f t="shared" si="18"/>
        <v>16</v>
      </c>
      <c r="BF33" s="4">
        <f t="shared" si="19"/>
        <v>12</v>
      </c>
    </row>
    <row r="34" spans="1:58" s="4" customFormat="1" x14ac:dyDescent="0.25">
      <c r="A34" s="4" t="s">
        <v>842</v>
      </c>
      <c r="B34" s="4" t="s">
        <v>932</v>
      </c>
      <c r="C34" s="4" t="s">
        <v>933</v>
      </c>
      <c r="D34" s="4">
        <v>5.7257812499999998</v>
      </c>
      <c r="E34" s="4" t="s">
        <v>72</v>
      </c>
      <c r="F34" s="4">
        <v>0.5</v>
      </c>
      <c r="H34" s="4">
        <v>0</v>
      </c>
      <c r="I34" s="4">
        <f t="shared" si="6"/>
        <v>0.5</v>
      </c>
      <c r="L34" s="4">
        <f t="shared" si="7"/>
        <v>0.5</v>
      </c>
      <c r="M34" s="4">
        <f t="shared" si="8"/>
        <v>6.2257812499999998</v>
      </c>
      <c r="N34" s="4">
        <v>2.802</v>
      </c>
      <c r="O34" s="4">
        <f t="shared" si="9"/>
        <v>46.811999999999998</v>
      </c>
      <c r="P34" s="4">
        <v>83</v>
      </c>
      <c r="Q34" s="4">
        <f t="shared" si="10"/>
        <v>4.1500000000000004</v>
      </c>
      <c r="S34" s="4">
        <v>0.9</v>
      </c>
      <c r="V34" s="4">
        <f t="shared" si="15"/>
        <v>5.0500000000000007</v>
      </c>
      <c r="W34" s="4" t="s">
        <v>366</v>
      </c>
      <c r="X34" s="4">
        <v>0.1</v>
      </c>
      <c r="AC34" s="4">
        <f t="shared" si="16"/>
        <v>0.1</v>
      </c>
      <c r="AD34" s="4">
        <v>17</v>
      </c>
      <c r="AE34" s="8">
        <f t="shared" si="11"/>
        <v>1.7</v>
      </c>
      <c r="AG34" s="4">
        <f t="shared" si="12"/>
        <v>1.7</v>
      </c>
      <c r="AH34" s="4">
        <v>0</v>
      </c>
      <c r="AK34" s="5" t="s">
        <v>77</v>
      </c>
      <c r="AL34" s="4">
        <v>0.5</v>
      </c>
      <c r="AM34" s="4">
        <f t="shared" si="13"/>
        <v>2.2000000000000002</v>
      </c>
      <c r="AT34" s="4">
        <f t="shared" si="17"/>
        <v>0</v>
      </c>
      <c r="AW34" s="4">
        <v>0</v>
      </c>
      <c r="AX34" s="5" t="s">
        <v>934</v>
      </c>
      <c r="AY34" s="5" t="s">
        <v>935</v>
      </c>
      <c r="BB34" s="4">
        <v>1.45</v>
      </c>
      <c r="BC34" s="4">
        <f t="shared" si="3"/>
        <v>1.45</v>
      </c>
      <c r="BD34" s="4">
        <f t="shared" si="14"/>
        <v>61.837781249999999</v>
      </c>
      <c r="BE34" s="4">
        <f t="shared" si="18"/>
        <v>20</v>
      </c>
      <c r="BF34" s="4">
        <f t="shared" si="19"/>
        <v>19</v>
      </c>
    </row>
    <row r="35" spans="1:58" s="4" customFormat="1" x14ac:dyDescent="0.25">
      <c r="A35" s="4" t="s">
        <v>842</v>
      </c>
      <c r="B35" s="4" t="s">
        <v>936</v>
      </c>
      <c r="C35" s="4" t="s">
        <v>937</v>
      </c>
      <c r="D35" s="4">
        <v>5.583984375</v>
      </c>
      <c r="E35" s="4" t="s">
        <v>72</v>
      </c>
      <c r="F35" s="4">
        <v>0.5</v>
      </c>
      <c r="H35" s="4">
        <v>0</v>
      </c>
      <c r="I35" s="4">
        <f t="shared" si="6"/>
        <v>0.5</v>
      </c>
      <c r="L35" s="4">
        <f t="shared" si="7"/>
        <v>0.5</v>
      </c>
      <c r="M35" s="4">
        <f t="shared" si="8"/>
        <v>6.083984375</v>
      </c>
      <c r="N35" s="4">
        <v>2.6789999999999998</v>
      </c>
      <c r="O35" s="4">
        <f t="shared" si="9"/>
        <v>46.073999999999991</v>
      </c>
      <c r="P35" s="4">
        <v>63</v>
      </c>
      <c r="Q35" s="4">
        <f t="shared" si="10"/>
        <v>3.15</v>
      </c>
      <c r="S35" s="4">
        <v>0.315</v>
      </c>
      <c r="V35" s="4">
        <f t="shared" si="15"/>
        <v>3.4649999999999999</v>
      </c>
      <c r="W35" s="4" t="s">
        <v>366</v>
      </c>
      <c r="X35" s="4">
        <v>0.1</v>
      </c>
      <c r="AC35" s="4">
        <f t="shared" si="16"/>
        <v>0.1</v>
      </c>
      <c r="AD35" s="4">
        <v>19</v>
      </c>
      <c r="AE35" s="8">
        <f t="shared" si="11"/>
        <v>1.9</v>
      </c>
      <c r="AG35" s="4">
        <f t="shared" si="12"/>
        <v>1.9</v>
      </c>
      <c r="AH35" s="4">
        <v>0</v>
      </c>
      <c r="AM35" s="4">
        <f t="shared" si="13"/>
        <v>1.9</v>
      </c>
      <c r="AT35" s="4">
        <f t="shared" si="17"/>
        <v>0</v>
      </c>
      <c r="AW35" s="4">
        <v>0</v>
      </c>
      <c r="BB35" s="4">
        <v>0</v>
      </c>
      <c r="BC35" s="4">
        <f t="shared" si="3"/>
        <v>0</v>
      </c>
      <c r="BD35" s="4">
        <f t="shared" si="14"/>
        <v>57.622984374999987</v>
      </c>
      <c r="BE35" s="4">
        <f t="shared" si="18"/>
        <v>22</v>
      </c>
      <c r="BF35" s="4">
        <f t="shared" si="19"/>
        <v>26</v>
      </c>
    </row>
    <row r="36" spans="1:58" s="4" customFormat="1" x14ac:dyDescent="0.25">
      <c r="A36" s="4" t="s">
        <v>842</v>
      </c>
      <c r="B36" s="4" t="s">
        <v>938</v>
      </c>
      <c r="C36" s="4" t="s">
        <v>939</v>
      </c>
      <c r="D36" s="4">
        <v>5.8898437499999998</v>
      </c>
      <c r="E36" s="4" t="s">
        <v>72</v>
      </c>
      <c r="F36" s="4">
        <v>0.5</v>
      </c>
      <c r="H36" s="4">
        <v>0</v>
      </c>
      <c r="I36" s="4">
        <f t="shared" si="6"/>
        <v>0.5</v>
      </c>
      <c r="L36" s="4">
        <f t="shared" si="7"/>
        <v>0.5</v>
      </c>
      <c r="M36" s="4">
        <f t="shared" si="8"/>
        <v>6.3898437499999998</v>
      </c>
      <c r="N36" s="4">
        <v>2.6019999999999999</v>
      </c>
      <c r="O36" s="4">
        <f t="shared" si="9"/>
        <v>45.611999999999995</v>
      </c>
      <c r="P36" s="4">
        <v>75</v>
      </c>
      <c r="Q36" s="4">
        <f t="shared" si="10"/>
        <v>3.75</v>
      </c>
      <c r="S36" s="4">
        <v>0.56999999999999995</v>
      </c>
      <c r="V36" s="4">
        <f t="shared" si="15"/>
        <v>4.32</v>
      </c>
      <c r="W36" s="4" t="s">
        <v>366</v>
      </c>
      <c r="X36" s="4">
        <v>0.1</v>
      </c>
      <c r="AC36" s="4">
        <f t="shared" si="16"/>
        <v>0.1</v>
      </c>
      <c r="AD36" s="4">
        <v>19</v>
      </c>
      <c r="AE36" s="8">
        <f t="shared" si="11"/>
        <v>1.9</v>
      </c>
      <c r="AG36" s="4">
        <f t="shared" si="12"/>
        <v>1.9</v>
      </c>
      <c r="AH36" s="4">
        <v>0</v>
      </c>
      <c r="AM36" s="4">
        <f t="shared" si="13"/>
        <v>1.9</v>
      </c>
      <c r="AT36" s="4">
        <f t="shared" si="17"/>
        <v>0</v>
      </c>
      <c r="AW36" s="4">
        <v>0</v>
      </c>
      <c r="BB36" s="4">
        <v>0</v>
      </c>
      <c r="BC36" s="4">
        <f t="shared" si="3"/>
        <v>0</v>
      </c>
      <c r="BD36" s="4">
        <f t="shared" si="14"/>
        <v>58.321843749999992</v>
      </c>
      <c r="BE36" s="4">
        <f t="shared" si="18"/>
        <v>23</v>
      </c>
      <c r="BF36" s="4">
        <f t="shared" si="19"/>
        <v>23</v>
      </c>
    </row>
  </sheetData>
  <sheetProtection formatCells="0" insertHyperlinks="0" autoFilter="0"/>
  <autoFilter ref="A4:BF36" xr:uid="{00000000-0009-0000-0000-000004000000}"/>
  <mergeCells count="72">
    <mergeCell ref="BE1:BE4"/>
    <mergeCell ref="BF1:BF4"/>
    <mergeCell ref="BA3:BA4"/>
    <mergeCell ref="AX3:AY3"/>
    <mergeCell ref="BB3:BB4"/>
    <mergeCell ref="BC1:BC4"/>
    <mergeCell ref="BD1:BD4"/>
    <mergeCell ref="AM1:AM4"/>
    <mergeCell ref="AN3:AN4"/>
    <mergeCell ref="AO3:AO4"/>
    <mergeCell ref="AN1:BB1"/>
    <mergeCell ref="AN2:AS2"/>
    <mergeCell ref="AU2:AW2"/>
    <mergeCell ref="AX2:BB2"/>
    <mergeCell ref="AP3:AP4"/>
    <mergeCell ref="AQ3:AQ4"/>
    <mergeCell ref="AR3:AR4"/>
    <mergeCell ref="AS3:AS4"/>
    <mergeCell ref="AT2:AT4"/>
    <mergeCell ref="AU3:AU4"/>
    <mergeCell ref="AV3:AV4"/>
    <mergeCell ref="AW3:AW4"/>
    <mergeCell ref="AZ3:AZ4"/>
    <mergeCell ref="AH3:AH4"/>
    <mergeCell ref="AI3:AI4"/>
    <mergeCell ref="AJ3:AJ4"/>
    <mergeCell ref="AK3:AK4"/>
    <mergeCell ref="AL3:AL4"/>
    <mergeCell ref="W2:W4"/>
    <mergeCell ref="X2:X4"/>
    <mergeCell ref="Y2:Y4"/>
    <mergeCell ref="AF3:AF4"/>
    <mergeCell ref="AG3:AG4"/>
    <mergeCell ref="R3:R4"/>
    <mergeCell ref="S3:S4"/>
    <mergeCell ref="T3:T4"/>
    <mergeCell ref="U3:U4"/>
    <mergeCell ref="V1:V4"/>
    <mergeCell ref="A1:A4"/>
    <mergeCell ref="B1:B4"/>
    <mergeCell ref="C1:C4"/>
    <mergeCell ref="D2:D4"/>
    <mergeCell ref="E3:E4"/>
    <mergeCell ref="K3:K4"/>
    <mergeCell ref="L3:L4"/>
    <mergeCell ref="M1:M4"/>
    <mergeCell ref="N2:N4"/>
    <mergeCell ref="O2:O4"/>
    <mergeCell ref="E2:L2"/>
    <mergeCell ref="D1:L1"/>
    <mergeCell ref="N1:O1"/>
    <mergeCell ref="F3:F4"/>
    <mergeCell ref="G3:G4"/>
    <mergeCell ref="H3:H4"/>
    <mergeCell ref="I3:I4"/>
    <mergeCell ref="J3:J4"/>
    <mergeCell ref="P2:Q2"/>
    <mergeCell ref="R2:U2"/>
    <mergeCell ref="AD2:AG2"/>
    <mergeCell ref="AH2:AJ2"/>
    <mergeCell ref="AK2:AL2"/>
    <mergeCell ref="Z2:Z4"/>
    <mergeCell ref="AA2:AA4"/>
    <mergeCell ref="AB2:AB4"/>
    <mergeCell ref="AC1:AC4"/>
    <mergeCell ref="AD3:AD4"/>
    <mergeCell ref="AE3:AE4"/>
    <mergeCell ref="P1:U1"/>
    <mergeCell ref="W1:AB1"/>
    <mergeCell ref="AD1:AL1"/>
    <mergeCell ref="P3:P4"/>
    <mergeCell ref="Q3:Q4"/>
  </mergeCells>
  <phoneticPr fontId="7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G374"/>
  <sheetViews>
    <sheetView zoomScale="70" zoomScaleNormal="70" workbookViewId="0">
      <pane xSplit="3" ySplit="4" topLeftCell="D5" activePane="bottomRight" state="frozen"/>
      <selection pane="topRight"/>
      <selection pane="bottomLeft"/>
      <selection pane="bottomRight" activeCell="D14" sqref="D14"/>
    </sheetView>
  </sheetViews>
  <sheetFormatPr defaultColWidth="10" defaultRowHeight="12" x14ac:dyDescent="0.25"/>
  <cols>
    <col min="1" max="1" width="12.296875" style="2" customWidth="1"/>
    <col min="2" max="2" width="6.59765625" style="2" customWidth="1"/>
    <col min="3" max="3" width="12.59765625" style="2" customWidth="1"/>
    <col min="4" max="4" width="19.69921875" style="2" customWidth="1"/>
    <col min="5" max="5" width="12.59765625" style="2" customWidth="1"/>
    <col min="6" max="6" width="16.59765625" style="2" customWidth="1"/>
    <col min="7" max="7" width="20.59765625" style="2" customWidth="1"/>
    <col min="8" max="8" width="12.59765625" style="2" customWidth="1"/>
    <col min="9" max="10" width="21.69921875" style="2" customWidth="1"/>
    <col min="11" max="11" width="12.59765625" style="2" customWidth="1"/>
    <col min="12" max="12" width="21.69921875" style="2" customWidth="1"/>
    <col min="13" max="13" width="11.5" style="2" customWidth="1"/>
    <col min="14" max="14" width="12.59765625" style="2" customWidth="1"/>
    <col min="15" max="15" width="27.09765625" style="2" customWidth="1"/>
    <col min="16" max="16" width="12.59765625" style="2" customWidth="1"/>
    <col min="17" max="17" width="13.69921875" style="2" customWidth="1"/>
    <col min="18" max="18" width="12.19921875" style="2" customWidth="1"/>
    <col min="19" max="19" width="8.69921875" style="2" customWidth="1"/>
    <col min="20" max="20" width="19.69921875" style="2" customWidth="1"/>
    <col min="21" max="21" width="27.69921875" style="2" customWidth="1"/>
    <col min="22" max="22" width="6" style="2" customWidth="1"/>
    <col min="23" max="23" width="32.8984375" style="2" customWidth="1"/>
    <col min="24" max="24" width="12.59765625" style="2" customWidth="1"/>
    <col min="25" max="25" width="16.59765625" style="2" customWidth="1"/>
    <col min="26" max="26" width="13.69921875" style="2" customWidth="1"/>
    <col min="27" max="27" width="14.59765625" style="2" customWidth="1"/>
    <col min="28" max="28" width="25.69921875" style="2" customWidth="1"/>
    <col min="29" max="29" width="5.09765625" style="2" customWidth="1"/>
    <col min="30" max="30" width="22.796875" style="2" customWidth="1"/>
    <col min="31" max="31" width="14.59765625" style="2" customWidth="1"/>
    <col min="32" max="32" width="10.59765625" style="2" customWidth="1"/>
    <col min="33" max="33" width="14.59765625" style="2" customWidth="1"/>
    <col min="34" max="34" width="23.09765625" style="2" customWidth="1"/>
    <col min="35" max="35" width="14" style="2" customWidth="1"/>
    <col min="36" max="36" width="14.59765625" style="2" customWidth="1"/>
    <col min="37" max="37" width="23.69921875" style="2" customWidth="1"/>
    <col min="38" max="38" width="14.59765625" style="2" customWidth="1"/>
    <col min="39" max="39" width="6.8984375" style="2" customWidth="1"/>
    <col min="40" max="40" width="120.296875" style="2" customWidth="1"/>
    <col min="41" max="41" width="10.59765625" style="2" customWidth="1"/>
    <col min="42" max="42" width="8.69921875" style="2" customWidth="1"/>
    <col min="43" max="43" width="14.59765625" style="2" customWidth="1"/>
    <col min="44" max="44" width="16.59765625" style="2" customWidth="1"/>
    <col min="45" max="45" width="22.59765625" style="2" customWidth="1"/>
    <col min="46" max="46" width="14.59765625" style="2" customWidth="1"/>
    <col min="47" max="47" width="28.296875" style="2" customWidth="1"/>
    <col min="48" max="48" width="18.796875" style="2" customWidth="1"/>
    <col min="49" max="49" width="14.59765625" style="2" customWidth="1"/>
    <col min="50" max="50" width="80.8984375" style="2" customWidth="1"/>
    <col min="51" max="51" width="79.09765625" style="2" customWidth="1"/>
    <col min="52" max="52" width="42.796875" style="2" customWidth="1"/>
    <col min="53" max="53" width="16.59765625" style="2" customWidth="1"/>
    <col min="54" max="54" width="14.59765625" style="2" customWidth="1"/>
    <col min="55" max="55" width="6" style="2" customWidth="1"/>
    <col min="56" max="56" width="10.59765625" style="2" customWidth="1"/>
    <col min="57" max="57" width="8.69921875" style="2" customWidth="1"/>
    <col min="58" max="58" width="10.59765625" style="2" customWidth="1"/>
    <col min="59" max="60" width="8.796875" style="2"/>
    <col min="61" max="16384" width="10" style="2"/>
  </cols>
  <sheetData>
    <row r="1" spans="1:58" s="1" customFormat="1" x14ac:dyDescent="0.25">
      <c r="A1" s="74" t="s">
        <v>0</v>
      </c>
      <c r="B1" s="74" t="s">
        <v>1</v>
      </c>
      <c r="C1" s="74" t="s">
        <v>2</v>
      </c>
      <c r="D1" s="67" t="s">
        <v>3</v>
      </c>
      <c r="E1" s="67"/>
      <c r="F1" s="67"/>
      <c r="G1" s="67"/>
      <c r="H1" s="67"/>
      <c r="I1" s="67"/>
      <c r="J1" s="67"/>
      <c r="K1" s="67"/>
      <c r="L1" s="67"/>
      <c r="M1" s="67" t="s">
        <v>4</v>
      </c>
      <c r="N1" s="68" t="s">
        <v>5</v>
      </c>
      <c r="O1" s="68"/>
      <c r="P1" s="56" t="s">
        <v>6</v>
      </c>
      <c r="Q1" s="57"/>
      <c r="R1" s="58"/>
      <c r="S1" s="58"/>
      <c r="T1" s="58"/>
      <c r="U1" s="59"/>
      <c r="V1" s="78" t="s">
        <v>4</v>
      </c>
      <c r="W1" s="52" t="s">
        <v>7</v>
      </c>
      <c r="X1" s="52"/>
      <c r="Y1" s="52"/>
      <c r="Z1" s="52"/>
      <c r="AA1" s="52"/>
      <c r="AB1" s="52"/>
      <c r="AC1" s="52" t="s">
        <v>4</v>
      </c>
      <c r="AD1" s="60" t="s">
        <v>8</v>
      </c>
      <c r="AE1" s="60"/>
      <c r="AF1" s="60"/>
      <c r="AG1" s="60"/>
      <c r="AH1" s="60"/>
      <c r="AI1" s="60"/>
      <c r="AJ1" s="60"/>
      <c r="AK1" s="60"/>
      <c r="AL1" s="60"/>
      <c r="AM1" s="60" t="s">
        <v>4</v>
      </c>
      <c r="AN1" s="84" t="s">
        <v>9</v>
      </c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7"/>
      <c r="BC1" s="101" t="s">
        <v>4</v>
      </c>
      <c r="BD1" s="102" t="s">
        <v>10</v>
      </c>
      <c r="BE1" s="105" t="s">
        <v>11</v>
      </c>
      <c r="BF1" s="108" t="s">
        <v>12</v>
      </c>
    </row>
    <row r="2" spans="1:58" s="1" customFormat="1" x14ac:dyDescent="0.25">
      <c r="A2" s="74"/>
      <c r="B2" s="74"/>
      <c r="C2" s="74"/>
      <c r="D2" s="67" t="s">
        <v>13</v>
      </c>
      <c r="E2" s="67" t="s">
        <v>14</v>
      </c>
      <c r="F2" s="69"/>
      <c r="G2" s="69"/>
      <c r="H2" s="69"/>
      <c r="I2" s="69"/>
      <c r="J2" s="69"/>
      <c r="K2" s="70"/>
      <c r="L2" s="71"/>
      <c r="M2" s="53"/>
      <c r="N2" s="68" t="s">
        <v>15</v>
      </c>
      <c r="O2" s="68" t="s">
        <v>16</v>
      </c>
      <c r="P2" s="42" t="s">
        <v>17</v>
      </c>
      <c r="Q2" s="43"/>
      <c r="R2" s="44" t="s">
        <v>18</v>
      </c>
      <c r="S2" s="44"/>
      <c r="T2" s="44"/>
      <c r="U2" s="45"/>
      <c r="V2" s="53"/>
      <c r="W2" s="52" t="s">
        <v>19</v>
      </c>
      <c r="X2" s="52" t="s">
        <v>20</v>
      </c>
      <c r="Y2" s="52" t="s">
        <v>21</v>
      </c>
      <c r="Z2" s="49" t="s">
        <v>22</v>
      </c>
      <c r="AA2" s="49" t="s">
        <v>23</v>
      </c>
      <c r="AB2" s="52" t="s">
        <v>24</v>
      </c>
      <c r="AC2" s="53"/>
      <c r="AD2" s="46" t="s">
        <v>25</v>
      </c>
      <c r="AE2" s="47"/>
      <c r="AF2" s="47"/>
      <c r="AG2" s="48"/>
      <c r="AH2" s="47" t="s">
        <v>26</v>
      </c>
      <c r="AI2" s="47"/>
      <c r="AJ2" s="48"/>
      <c r="AK2" s="47" t="s">
        <v>27</v>
      </c>
      <c r="AL2" s="48"/>
      <c r="AM2" s="54"/>
      <c r="AN2" s="88" t="s">
        <v>28</v>
      </c>
      <c r="AO2" s="89"/>
      <c r="AP2" s="89"/>
      <c r="AQ2" s="89"/>
      <c r="AR2" s="89"/>
      <c r="AS2" s="89"/>
      <c r="AT2" s="81" t="s">
        <v>29</v>
      </c>
      <c r="AU2" s="89" t="s">
        <v>30</v>
      </c>
      <c r="AV2" s="89"/>
      <c r="AW2" s="91"/>
      <c r="AX2" s="89" t="s">
        <v>31</v>
      </c>
      <c r="AY2" s="89"/>
      <c r="AZ2" s="89"/>
      <c r="BA2" s="89"/>
      <c r="BB2" s="91"/>
      <c r="BC2" s="53"/>
      <c r="BD2" s="103"/>
      <c r="BE2" s="106"/>
      <c r="BF2" s="108"/>
    </row>
    <row r="3" spans="1:58" s="1" customFormat="1" x14ac:dyDescent="0.25">
      <c r="A3" s="74"/>
      <c r="B3" s="74"/>
      <c r="C3" s="74"/>
      <c r="D3" s="67"/>
      <c r="E3" s="75" t="s">
        <v>32</v>
      </c>
      <c r="F3" s="72" t="s">
        <v>33</v>
      </c>
      <c r="G3" s="63" t="s">
        <v>34</v>
      </c>
      <c r="H3" s="63" t="s">
        <v>35</v>
      </c>
      <c r="I3" s="63" t="s">
        <v>36</v>
      </c>
      <c r="J3" s="63" t="s">
        <v>37</v>
      </c>
      <c r="K3" s="63" t="s">
        <v>38</v>
      </c>
      <c r="L3" s="65" t="s">
        <v>39</v>
      </c>
      <c r="M3" s="53"/>
      <c r="N3" s="68"/>
      <c r="O3" s="68"/>
      <c r="P3" s="61" t="s">
        <v>17</v>
      </c>
      <c r="Q3" s="61" t="s">
        <v>40</v>
      </c>
      <c r="R3" s="43" t="s">
        <v>41</v>
      </c>
      <c r="S3" s="77" t="s">
        <v>42</v>
      </c>
      <c r="T3" s="77" t="s">
        <v>43</v>
      </c>
      <c r="U3" s="77" t="s">
        <v>44</v>
      </c>
      <c r="V3" s="79"/>
      <c r="W3" s="52"/>
      <c r="X3" s="52"/>
      <c r="Y3" s="52"/>
      <c r="Z3" s="50"/>
      <c r="AA3" s="50"/>
      <c r="AB3" s="52"/>
      <c r="AC3" s="54"/>
      <c r="AD3" s="55" t="s">
        <v>45</v>
      </c>
      <c r="AE3" s="55" t="s">
        <v>46</v>
      </c>
      <c r="AF3" s="55" t="s">
        <v>47</v>
      </c>
      <c r="AG3" s="55" t="s">
        <v>48</v>
      </c>
      <c r="AH3" s="55" t="s">
        <v>49</v>
      </c>
      <c r="AI3" s="55" t="s">
        <v>50</v>
      </c>
      <c r="AJ3" s="55" t="s">
        <v>51</v>
      </c>
      <c r="AK3" s="55" t="s">
        <v>52</v>
      </c>
      <c r="AL3" s="55" t="s">
        <v>53</v>
      </c>
      <c r="AM3" s="80"/>
      <c r="AN3" s="81" t="s">
        <v>54</v>
      </c>
      <c r="AO3" s="82" t="s">
        <v>55</v>
      </c>
      <c r="AP3" s="81" t="s">
        <v>56</v>
      </c>
      <c r="AQ3" s="81" t="s">
        <v>57</v>
      </c>
      <c r="AR3" s="81" t="s">
        <v>58</v>
      </c>
      <c r="AS3" s="88" t="s">
        <v>59</v>
      </c>
      <c r="AT3" s="81"/>
      <c r="AU3" s="81" t="s">
        <v>60</v>
      </c>
      <c r="AV3" s="81" t="s">
        <v>61</v>
      </c>
      <c r="AW3" s="81" t="s">
        <v>62</v>
      </c>
      <c r="AX3" s="98" t="s">
        <v>63</v>
      </c>
      <c r="AY3" s="98"/>
      <c r="AZ3" s="81" t="s">
        <v>64</v>
      </c>
      <c r="BA3" s="81" t="s">
        <v>65</v>
      </c>
      <c r="BB3" s="99" t="s">
        <v>66</v>
      </c>
      <c r="BC3" s="53"/>
      <c r="BD3" s="103"/>
      <c r="BE3" s="106"/>
      <c r="BF3" s="108"/>
    </row>
    <row r="4" spans="1:58" s="1" customFormat="1" ht="17.25" customHeight="1" x14ac:dyDescent="0.25">
      <c r="A4" s="74"/>
      <c r="B4" s="74"/>
      <c r="C4" s="74"/>
      <c r="D4" s="53"/>
      <c r="E4" s="76"/>
      <c r="F4" s="73"/>
      <c r="G4" s="64"/>
      <c r="H4" s="64"/>
      <c r="I4" s="64"/>
      <c r="J4" s="64"/>
      <c r="K4" s="64"/>
      <c r="L4" s="66"/>
      <c r="M4" s="53"/>
      <c r="N4" s="53"/>
      <c r="O4" s="53"/>
      <c r="P4" s="62"/>
      <c r="Q4" s="62"/>
      <c r="R4" s="43"/>
      <c r="S4" s="77"/>
      <c r="T4" s="77"/>
      <c r="U4" s="77"/>
      <c r="V4" s="79"/>
      <c r="W4" s="53"/>
      <c r="X4" s="53"/>
      <c r="Y4" s="53"/>
      <c r="Z4" s="51"/>
      <c r="AA4" s="51"/>
      <c r="AB4" s="53"/>
      <c r="AC4" s="54"/>
      <c r="AD4" s="55"/>
      <c r="AE4" s="55"/>
      <c r="AF4" s="55"/>
      <c r="AG4" s="55"/>
      <c r="AH4" s="55"/>
      <c r="AI4" s="55"/>
      <c r="AJ4" s="55"/>
      <c r="AK4" s="55"/>
      <c r="AL4" s="55"/>
      <c r="AM4" s="80"/>
      <c r="AN4" s="81"/>
      <c r="AO4" s="83"/>
      <c r="AP4" s="81"/>
      <c r="AQ4" s="81"/>
      <c r="AR4" s="81"/>
      <c r="AS4" s="88"/>
      <c r="AT4" s="81"/>
      <c r="AU4" s="81"/>
      <c r="AV4" s="81"/>
      <c r="AW4" s="81"/>
      <c r="AX4" s="6" t="s">
        <v>67</v>
      </c>
      <c r="AY4" s="7" t="s">
        <v>68</v>
      </c>
      <c r="AZ4" s="81"/>
      <c r="BA4" s="81"/>
      <c r="BB4" s="100"/>
      <c r="BC4" s="53"/>
      <c r="BD4" s="104"/>
      <c r="BE4" s="107"/>
      <c r="BF4" s="108"/>
    </row>
    <row r="5" spans="1:58" s="37" customFormat="1" x14ac:dyDescent="0.25">
      <c r="A5" s="32" t="s">
        <v>940</v>
      </c>
      <c r="B5" s="32" t="s">
        <v>941</v>
      </c>
      <c r="C5" s="32" t="s">
        <v>942</v>
      </c>
      <c r="D5" s="32">
        <f>VLOOKUP(B5,[2]自动化!$B$1:$G$329,6,0)/64*6</f>
        <v>5.9354347826086968</v>
      </c>
      <c r="E5" s="32" t="s">
        <v>528</v>
      </c>
      <c r="F5" s="32">
        <v>0.25</v>
      </c>
      <c r="G5" s="32"/>
      <c r="H5" s="32">
        <v>0</v>
      </c>
      <c r="I5" s="32">
        <f>F5+H5</f>
        <v>0.25</v>
      </c>
      <c r="J5" s="32"/>
      <c r="K5" s="32"/>
      <c r="L5" s="34">
        <f>I5+K5</f>
        <v>0.25</v>
      </c>
      <c r="M5" s="32">
        <f>D5+L5</f>
        <v>6.1854347826086968</v>
      </c>
      <c r="N5" s="32">
        <v>2.3929999999999998</v>
      </c>
      <c r="O5" s="32">
        <f>(N5*10+50)*0.6</f>
        <v>44.358000000000004</v>
      </c>
      <c r="P5" s="32">
        <v>83.5</v>
      </c>
      <c r="Q5" s="34">
        <f>P5*5/100</f>
        <v>4.1749999999999998</v>
      </c>
      <c r="R5" s="32"/>
      <c r="S5" s="32">
        <v>0.495</v>
      </c>
      <c r="T5" s="32"/>
      <c r="U5" s="32"/>
      <c r="V5" s="32">
        <f>Q5+S5+U5</f>
        <v>4.67</v>
      </c>
      <c r="W5" s="32" t="s">
        <v>943</v>
      </c>
      <c r="X5" s="32">
        <v>0.35</v>
      </c>
      <c r="Y5" s="32"/>
      <c r="Z5" s="32"/>
      <c r="AA5" s="32"/>
      <c r="AB5" s="32"/>
      <c r="AC5" s="35">
        <f t="shared" ref="AC5:AC36" si="0">X5+Z5+AB5</f>
        <v>0.35</v>
      </c>
      <c r="AD5" s="32">
        <v>19</v>
      </c>
      <c r="AE5" s="32">
        <f>2*(AD5/20)</f>
        <v>1.9</v>
      </c>
      <c r="AF5" s="32"/>
      <c r="AG5" s="32">
        <f>AE5+AF5</f>
        <v>1.9</v>
      </c>
      <c r="AH5" s="32">
        <v>0.46</v>
      </c>
      <c r="AI5" s="32"/>
      <c r="AJ5" s="32"/>
      <c r="AK5" s="32"/>
      <c r="AL5" s="32"/>
      <c r="AM5" s="32">
        <f>AG5+AH5+AJ5+AL5</f>
        <v>2.36</v>
      </c>
      <c r="AN5" s="32"/>
      <c r="AO5" s="32"/>
      <c r="AP5" s="32"/>
      <c r="AQ5" s="32"/>
      <c r="AR5" s="32"/>
      <c r="AS5" s="32"/>
      <c r="AT5" s="32">
        <f>AO5+AQ5+AS5</f>
        <v>0</v>
      </c>
      <c r="AU5" s="32"/>
      <c r="AV5" s="32"/>
      <c r="AW5" s="32">
        <v>0</v>
      </c>
      <c r="AX5" s="32"/>
      <c r="AY5" s="32"/>
      <c r="AZ5" s="32"/>
      <c r="BA5" s="32"/>
      <c r="BB5" s="32">
        <v>0</v>
      </c>
      <c r="BC5" s="32">
        <f>AT5+AW5+BB5</f>
        <v>0</v>
      </c>
      <c r="BD5" s="32">
        <f>M5+O5+V5+AC5+AM5+BC5</f>
        <v>57.923434782608702</v>
      </c>
      <c r="BE5" s="36">
        <f>RANK(N5,N:N)</f>
        <v>67</v>
      </c>
      <c r="BF5" s="35">
        <f>RANK(BD5,BD:BD)</f>
        <v>67</v>
      </c>
    </row>
    <row r="6" spans="1:58" s="37" customFormat="1" x14ac:dyDescent="0.25">
      <c r="A6" s="32" t="s">
        <v>940</v>
      </c>
      <c r="B6" s="32" t="s">
        <v>944</v>
      </c>
      <c r="C6" s="32" t="s">
        <v>945</v>
      </c>
      <c r="D6" s="32">
        <f>VLOOKUP(B6,[2]自动化!$B$1:$G$329,6,0)/64*6</f>
        <v>5.9303804347826059</v>
      </c>
      <c r="E6" s="32" t="s">
        <v>528</v>
      </c>
      <c r="F6" s="32">
        <v>0.25</v>
      </c>
      <c r="G6" s="32"/>
      <c r="H6" s="32">
        <v>0</v>
      </c>
      <c r="I6" s="32">
        <f t="shared" ref="I6:I36" si="1">F6+H6</f>
        <v>0.25</v>
      </c>
      <c r="J6" s="32"/>
      <c r="K6" s="32"/>
      <c r="L6" s="34">
        <f t="shared" ref="L6:L37" si="2">I6+K6</f>
        <v>0.25</v>
      </c>
      <c r="M6" s="32">
        <f t="shared" ref="M6:M37" si="3">D6+L6</f>
        <v>6.1803804347826059</v>
      </c>
      <c r="N6" s="32">
        <v>2.85</v>
      </c>
      <c r="O6" s="32">
        <f t="shared" ref="O6:O36" si="4">(N6*10+50)*0.6</f>
        <v>47.1</v>
      </c>
      <c r="P6" s="32">
        <v>91</v>
      </c>
      <c r="Q6" s="34">
        <f t="shared" ref="Q6:Q37" si="5">P6*5/100</f>
        <v>4.55</v>
      </c>
      <c r="R6" s="32"/>
      <c r="S6" s="32">
        <v>0.9</v>
      </c>
      <c r="T6" s="32"/>
      <c r="U6" s="32"/>
      <c r="V6" s="32">
        <f t="shared" ref="V6:V37" si="6">Q6+S6+U6</f>
        <v>5.45</v>
      </c>
      <c r="W6" s="32" t="s">
        <v>366</v>
      </c>
      <c r="X6" s="32">
        <v>0.1</v>
      </c>
      <c r="Y6" s="32"/>
      <c r="Z6" s="32"/>
      <c r="AA6" s="32"/>
      <c r="AB6" s="32"/>
      <c r="AC6" s="35">
        <f t="shared" si="0"/>
        <v>0.1</v>
      </c>
      <c r="AD6" s="32">
        <v>20</v>
      </c>
      <c r="AE6" s="32">
        <f t="shared" ref="AE6:AE37" si="7">2*(AD6/20)</f>
        <v>2</v>
      </c>
      <c r="AF6" s="32"/>
      <c r="AG6" s="32">
        <f t="shared" ref="AG6:AG37" si="8">AE6+AF6</f>
        <v>2</v>
      </c>
      <c r="AH6" s="32">
        <v>1.06</v>
      </c>
      <c r="AI6" s="32"/>
      <c r="AJ6" s="32"/>
      <c r="AK6" s="32" t="s">
        <v>130</v>
      </c>
      <c r="AL6" s="32">
        <v>0.2</v>
      </c>
      <c r="AM6" s="32">
        <f>AG6+AH6+AJ6+AL6</f>
        <v>3.2600000000000002</v>
      </c>
      <c r="AN6" s="32"/>
      <c r="AO6" s="32"/>
      <c r="AP6" s="32"/>
      <c r="AQ6" s="32"/>
      <c r="AR6" s="32"/>
      <c r="AS6" s="32"/>
      <c r="AT6" s="32">
        <f t="shared" ref="AT6:AT37" si="9">AO6+AQ6+AS6</f>
        <v>0</v>
      </c>
      <c r="AU6" s="32"/>
      <c r="AV6" s="32"/>
      <c r="AW6" s="32">
        <v>0</v>
      </c>
      <c r="AX6" s="32" t="s">
        <v>294</v>
      </c>
      <c r="AY6" s="32" t="s">
        <v>294</v>
      </c>
      <c r="AZ6" s="32" t="s">
        <v>172</v>
      </c>
      <c r="BA6" s="32"/>
      <c r="BB6" s="32">
        <v>1.7</v>
      </c>
      <c r="BC6" s="32">
        <f>AT6+AW6+BB6</f>
        <v>1.7</v>
      </c>
      <c r="BD6" s="32">
        <f t="shared" ref="BD6:BD37" si="10">M6+O6+V6+AC6+AM6+BC6</f>
        <v>63.790380434782612</v>
      </c>
      <c r="BE6" s="36">
        <f t="shared" ref="BE6:BE17" si="11">RANK(N6,N:N)</f>
        <v>43</v>
      </c>
      <c r="BF6" s="35">
        <f t="shared" ref="BF6:BF37" si="12">RANK(BD6,BD:BD)</f>
        <v>28</v>
      </c>
    </row>
    <row r="7" spans="1:58" s="37" customFormat="1" x14ac:dyDescent="0.25">
      <c r="A7" s="32" t="s">
        <v>940</v>
      </c>
      <c r="B7" s="32" t="s">
        <v>946</v>
      </c>
      <c r="C7" s="32" t="s">
        <v>947</v>
      </c>
      <c r="D7" s="32">
        <f>VLOOKUP(B7,[2]自动化!$B$1:$G$329,6,0)/64*6</f>
        <v>5.7790760869565254</v>
      </c>
      <c r="E7" s="32" t="s">
        <v>528</v>
      </c>
      <c r="F7" s="32">
        <v>0.25</v>
      </c>
      <c r="G7" s="32"/>
      <c r="H7" s="32">
        <v>0</v>
      </c>
      <c r="I7" s="32">
        <f t="shared" si="1"/>
        <v>0.25</v>
      </c>
      <c r="J7" s="32"/>
      <c r="K7" s="32"/>
      <c r="L7" s="34">
        <f t="shared" si="2"/>
        <v>0.25</v>
      </c>
      <c r="M7" s="32">
        <f t="shared" si="3"/>
        <v>6.0290760869565254</v>
      </c>
      <c r="N7" s="32">
        <v>3.1970000000000001</v>
      </c>
      <c r="O7" s="32">
        <f t="shared" si="4"/>
        <v>49.181999999999995</v>
      </c>
      <c r="P7" s="32">
        <v>84</v>
      </c>
      <c r="Q7" s="34">
        <f t="shared" si="5"/>
        <v>4.2</v>
      </c>
      <c r="R7" s="32"/>
      <c r="S7" s="32">
        <v>0.9</v>
      </c>
      <c r="T7" s="32"/>
      <c r="U7" s="32"/>
      <c r="V7" s="32">
        <f t="shared" si="6"/>
        <v>5.1000000000000005</v>
      </c>
      <c r="W7" s="32" t="s">
        <v>366</v>
      </c>
      <c r="X7" s="32">
        <v>0.1</v>
      </c>
      <c r="Y7" s="32"/>
      <c r="Z7" s="32"/>
      <c r="AA7" s="32"/>
      <c r="AB7" s="32"/>
      <c r="AC7" s="35">
        <f t="shared" si="0"/>
        <v>0.1</v>
      </c>
      <c r="AD7" s="32">
        <v>19</v>
      </c>
      <c r="AE7" s="32">
        <f t="shared" si="7"/>
        <v>1.9</v>
      </c>
      <c r="AF7" s="32"/>
      <c r="AG7" s="32">
        <f t="shared" si="8"/>
        <v>1.9</v>
      </c>
      <c r="AH7" s="32">
        <v>0.12</v>
      </c>
      <c r="AI7" s="32"/>
      <c r="AJ7" s="32"/>
      <c r="AK7" s="32" t="s">
        <v>130</v>
      </c>
      <c r="AL7" s="32">
        <v>0.2</v>
      </c>
      <c r="AM7" s="32">
        <f t="shared" ref="AM7:AM38" si="13">AG7+AH7+AJ7+AL7</f>
        <v>2.2200000000000002</v>
      </c>
      <c r="AN7" s="32" t="s">
        <v>948</v>
      </c>
      <c r="AO7" s="32">
        <v>1</v>
      </c>
      <c r="AP7" s="32"/>
      <c r="AQ7" s="32"/>
      <c r="AR7" s="32"/>
      <c r="AS7" s="32"/>
      <c r="AT7" s="32">
        <f t="shared" si="9"/>
        <v>1</v>
      </c>
      <c r="AU7" s="32"/>
      <c r="AV7" s="32"/>
      <c r="AW7" s="32">
        <v>0</v>
      </c>
      <c r="AX7" s="32"/>
      <c r="AY7" s="32"/>
      <c r="AZ7" s="32"/>
      <c r="BA7" s="32"/>
      <c r="BB7" s="32">
        <v>0</v>
      </c>
      <c r="BC7" s="32">
        <f t="shared" ref="BC7:BC38" si="14">AT7+AW7+BB7</f>
        <v>1</v>
      </c>
      <c r="BD7" s="32">
        <f t="shared" si="10"/>
        <v>63.631076086956526</v>
      </c>
      <c r="BE7" s="36">
        <f t="shared" si="11"/>
        <v>26</v>
      </c>
      <c r="BF7" s="35">
        <f t="shared" si="12"/>
        <v>32</v>
      </c>
    </row>
    <row r="8" spans="1:58" s="37" customFormat="1" x14ac:dyDescent="0.25">
      <c r="A8" s="32" t="s">
        <v>940</v>
      </c>
      <c r="B8" s="32" t="s">
        <v>949</v>
      </c>
      <c r="C8" s="32" t="s">
        <v>950</v>
      </c>
      <c r="D8" s="32">
        <f>VLOOKUP(B8,[2]自动化!$B$1:$G$329,6,0)/64*6</f>
        <v>5.9352717391304344</v>
      </c>
      <c r="E8" s="32" t="s">
        <v>528</v>
      </c>
      <c r="F8" s="32">
        <v>0.25</v>
      </c>
      <c r="G8" s="32"/>
      <c r="H8" s="32">
        <v>0</v>
      </c>
      <c r="I8" s="32">
        <f t="shared" si="1"/>
        <v>0.25</v>
      </c>
      <c r="J8" s="32"/>
      <c r="K8" s="32"/>
      <c r="L8" s="34">
        <f t="shared" si="2"/>
        <v>0.25</v>
      </c>
      <c r="M8" s="32">
        <f t="shared" si="3"/>
        <v>6.1852717391304344</v>
      </c>
      <c r="N8" s="32">
        <v>3.665</v>
      </c>
      <c r="O8" s="32">
        <f t="shared" si="4"/>
        <v>51.99</v>
      </c>
      <c r="P8" s="32">
        <v>64</v>
      </c>
      <c r="Q8" s="34">
        <f t="shared" si="5"/>
        <v>3.2</v>
      </c>
      <c r="R8" s="32"/>
      <c r="S8" s="32">
        <v>0.88500000000000001</v>
      </c>
      <c r="T8" s="32"/>
      <c r="U8" s="32"/>
      <c r="V8" s="32">
        <f t="shared" si="6"/>
        <v>4.085</v>
      </c>
      <c r="W8" s="32" t="s">
        <v>366</v>
      </c>
      <c r="X8" s="32">
        <v>0.1</v>
      </c>
      <c r="Y8" s="32"/>
      <c r="Z8" s="32"/>
      <c r="AA8" s="32"/>
      <c r="AB8" s="32"/>
      <c r="AC8" s="35">
        <f t="shared" si="0"/>
        <v>0.1</v>
      </c>
      <c r="AD8" s="32">
        <v>19</v>
      </c>
      <c r="AE8" s="32">
        <f t="shared" si="7"/>
        <v>1.9</v>
      </c>
      <c r="AF8" s="32"/>
      <c r="AG8" s="32">
        <f t="shared" si="8"/>
        <v>1.9</v>
      </c>
      <c r="AH8" s="32">
        <v>0.34</v>
      </c>
      <c r="AI8" s="32"/>
      <c r="AJ8" s="32"/>
      <c r="AK8" s="32" t="s">
        <v>130</v>
      </c>
      <c r="AL8" s="32">
        <v>0.2</v>
      </c>
      <c r="AM8" s="32">
        <f t="shared" si="13"/>
        <v>2.44</v>
      </c>
      <c r="AN8" s="32" t="s">
        <v>951</v>
      </c>
      <c r="AO8" s="32">
        <v>0.4</v>
      </c>
      <c r="AP8" s="32"/>
      <c r="AQ8" s="32"/>
      <c r="AR8" s="32"/>
      <c r="AS8" s="32"/>
      <c r="AT8" s="32">
        <f t="shared" si="9"/>
        <v>0.4</v>
      </c>
      <c r="AU8" s="32"/>
      <c r="AV8" s="32"/>
      <c r="AW8" s="32">
        <v>0</v>
      </c>
      <c r="AX8" s="32" t="s">
        <v>952</v>
      </c>
      <c r="AY8" s="32" t="s">
        <v>953</v>
      </c>
      <c r="AZ8" s="32" t="s">
        <v>124</v>
      </c>
      <c r="BA8" s="32"/>
      <c r="BB8" s="32">
        <v>1.25</v>
      </c>
      <c r="BC8" s="32">
        <f t="shared" si="14"/>
        <v>1.65</v>
      </c>
      <c r="BD8" s="32">
        <f t="shared" si="10"/>
        <v>66.450271739130443</v>
      </c>
      <c r="BE8" s="36">
        <f t="shared" si="11"/>
        <v>6</v>
      </c>
      <c r="BF8" s="35">
        <f t="shared" si="12"/>
        <v>13</v>
      </c>
    </row>
    <row r="9" spans="1:58" s="37" customFormat="1" x14ac:dyDescent="0.25">
      <c r="A9" s="32" t="s">
        <v>940</v>
      </c>
      <c r="B9" s="32" t="s">
        <v>954</v>
      </c>
      <c r="C9" s="32" t="s">
        <v>955</v>
      </c>
      <c r="D9" s="32">
        <f>VLOOKUP(B9,[2]自动化!$B$1:$G$329,6,0)/64*6</f>
        <v>5.4703532608695653</v>
      </c>
      <c r="E9" s="32" t="s">
        <v>528</v>
      </c>
      <c r="F9" s="32">
        <v>0.25</v>
      </c>
      <c r="G9" s="32"/>
      <c r="H9" s="32">
        <v>0</v>
      </c>
      <c r="I9" s="32">
        <f t="shared" si="1"/>
        <v>0.25</v>
      </c>
      <c r="J9" s="32"/>
      <c r="K9" s="32"/>
      <c r="L9" s="34">
        <f t="shared" si="2"/>
        <v>0.25</v>
      </c>
      <c r="M9" s="32">
        <f t="shared" si="3"/>
        <v>5.7203532608695653</v>
      </c>
      <c r="N9" s="32">
        <v>2.0579999999999998</v>
      </c>
      <c r="O9" s="32">
        <f t="shared" si="4"/>
        <v>42.347999999999999</v>
      </c>
      <c r="P9" s="32">
        <v>80</v>
      </c>
      <c r="Q9" s="34">
        <f t="shared" si="5"/>
        <v>4</v>
      </c>
      <c r="R9" s="32"/>
      <c r="S9" s="32">
        <v>0.28499999999999998</v>
      </c>
      <c r="T9" s="32"/>
      <c r="U9" s="32"/>
      <c r="V9" s="32">
        <f t="shared" si="6"/>
        <v>4.2850000000000001</v>
      </c>
      <c r="W9" s="32" t="s">
        <v>366</v>
      </c>
      <c r="X9" s="32">
        <v>0.1</v>
      </c>
      <c r="Y9" s="32"/>
      <c r="Z9" s="32"/>
      <c r="AA9" s="32"/>
      <c r="AB9" s="32"/>
      <c r="AC9" s="35">
        <f t="shared" si="0"/>
        <v>0.1</v>
      </c>
      <c r="AD9" s="32">
        <v>18</v>
      </c>
      <c r="AE9" s="32">
        <f t="shared" si="7"/>
        <v>1.8</v>
      </c>
      <c r="AF9" s="32"/>
      <c r="AG9" s="32">
        <f t="shared" si="8"/>
        <v>1.8</v>
      </c>
      <c r="AH9" s="32">
        <v>0.24</v>
      </c>
      <c r="AI9" s="32"/>
      <c r="AJ9" s="32"/>
      <c r="AK9" s="32"/>
      <c r="AL9" s="32"/>
      <c r="AM9" s="32">
        <f t="shared" si="13"/>
        <v>2.04</v>
      </c>
      <c r="AN9" s="32"/>
      <c r="AO9" s="32"/>
      <c r="AP9" s="32"/>
      <c r="AQ9" s="32"/>
      <c r="AR9" s="32"/>
      <c r="AS9" s="32"/>
      <c r="AT9" s="32">
        <f t="shared" si="9"/>
        <v>0</v>
      </c>
      <c r="AU9" s="32"/>
      <c r="AV9" s="32"/>
      <c r="AW9" s="32">
        <v>0</v>
      </c>
      <c r="AX9" s="32"/>
      <c r="AY9" s="32"/>
      <c r="AZ9" s="32"/>
      <c r="BA9" s="32"/>
      <c r="BB9" s="32">
        <v>0</v>
      </c>
      <c r="BC9" s="32">
        <f t="shared" si="14"/>
        <v>0</v>
      </c>
      <c r="BD9" s="32">
        <f t="shared" si="10"/>
        <v>54.493353260869569</v>
      </c>
      <c r="BE9" s="36">
        <f t="shared" si="11"/>
        <v>78</v>
      </c>
      <c r="BF9" s="35">
        <f t="shared" si="12"/>
        <v>78</v>
      </c>
    </row>
    <row r="10" spans="1:58" s="37" customFormat="1" x14ac:dyDescent="0.25">
      <c r="A10" s="32" t="s">
        <v>940</v>
      </c>
      <c r="B10" s="32" t="s">
        <v>956</v>
      </c>
      <c r="C10" s="32" t="s">
        <v>957</v>
      </c>
      <c r="D10" s="32">
        <f>VLOOKUP(B10,[2]自动化!$B$1:$G$329,6,0)/64*6</f>
        <v>5.8394021739130402</v>
      </c>
      <c r="E10" s="32" t="s">
        <v>528</v>
      </c>
      <c r="F10" s="32">
        <v>0.25</v>
      </c>
      <c r="G10" s="32"/>
      <c r="H10" s="32">
        <v>0</v>
      </c>
      <c r="I10" s="32">
        <f t="shared" si="1"/>
        <v>0.25</v>
      </c>
      <c r="J10" s="32"/>
      <c r="K10" s="32"/>
      <c r="L10" s="34">
        <f t="shared" si="2"/>
        <v>0.25</v>
      </c>
      <c r="M10" s="32">
        <f t="shared" si="3"/>
        <v>6.0894021739130402</v>
      </c>
      <c r="N10" s="32">
        <v>2.8180000000000001</v>
      </c>
      <c r="O10" s="32">
        <f t="shared" si="4"/>
        <v>46.908000000000001</v>
      </c>
      <c r="P10" s="32">
        <v>76.5</v>
      </c>
      <c r="Q10" s="34">
        <f t="shared" si="5"/>
        <v>3.8250000000000002</v>
      </c>
      <c r="R10" s="32"/>
      <c r="S10" s="32">
        <v>0.9</v>
      </c>
      <c r="T10" s="32"/>
      <c r="U10" s="32"/>
      <c r="V10" s="32">
        <f t="shared" si="6"/>
        <v>4.7250000000000005</v>
      </c>
      <c r="W10" s="32" t="s">
        <v>366</v>
      </c>
      <c r="X10" s="32">
        <v>0.1</v>
      </c>
      <c r="Y10" s="32"/>
      <c r="Z10" s="32"/>
      <c r="AA10" s="32"/>
      <c r="AB10" s="32"/>
      <c r="AC10" s="35">
        <f t="shared" si="0"/>
        <v>0.1</v>
      </c>
      <c r="AD10" s="32">
        <v>20</v>
      </c>
      <c r="AE10" s="32">
        <f t="shared" si="7"/>
        <v>2</v>
      </c>
      <c r="AF10" s="32"/>
      <c r="AG10" s="32">
        <f t="shared" si="8"/>
        <v>2</v>
      </c>
      <c r="AH10" s="32">
        <v>1.22</v>
      </c>
      <c r="AI10" s="32"/>
      <c r="AJ10" s="32"/>
      <c r="AK10" s="32"/>
      <c r="AL10" s="32"/>
      <c r="AM10" s="32">
        <f t="shared" si="13"/>
        <v>3.2199999999999998</v>
      </c>
      <c r="AN10" s="32"/>
      <c r="AO10" s="32"/>
      <c r="AP10" s="32"/>
      <c r="AQ10" s="32"/>
      <c r="AR10" s="32"/>
      <c r="AS10" s="32"/>
      <c r="AT10" s="32">
        <f t="shared" si="9"/>
        <v>0</v>
      </c>
      <c r="AU10" s="32"/>
      <c r="AV10" s="32"/>
      <c r="AW10" s="32">
        <v>0</v>
      </c>
      <c r="AX10" s="32"/>
      <c r="AY10" s="32"/>
      <c r="AZ10" s="32"/>
      <c r="BA10" s="32"/>
      <c r="BB10" s="32">
        <v>0</v>
      </c>
      <c r="BC10" s="32">
        <f t="shared" si="14"/>
        <v>0</v>
      </c>
      <c r="BD10" s="32">
        <f t="shared" si="10"/>
        <v>61.042402173913047</v>
      </c>
      <c r="BE10" s="36">
        <f t="shared" si="11"/>
        <v>45</v>
      </c>
      <c r="BF10" s="35">
        <f t="shared" si="12"/>
        <v>44</v>
      </c>
    </row>
    <row r="11" spans="1:58" s="37" customFormat="1" x14ac:dyDescent="0.25">
      <c r="A11" s="32" t="s">
        <v>940</v>
      </c>
      <c r="B11" s="32" t="s">
        <v>958</v>
      </c>
      <c r="C11" s="32" t="s">
        <v>959</v>
      </c>
      <c r="D11" s="32">
        <f>VLOOKUP(B11,[2]自动化!$B$1:$G$329,6,0)/64*6</f>
        <v>5.9047010869565248</v>
      </c>
      <c r="E11" s="32" t="s">
        <v>528</v>
      </c>
      <c r="F11" s="32">
        <v>0.25</v>
      </c>
      <c r="G11" s="32"/>
      <c r="H11" s="32">
        <v>0</v>
      </c>
      <c r="I11" s="32">
        <f t="shared" si="1"/>
        <v>0.25</v>
      </c>
      <c r="J11" s="32"/>
      <c r="K11" s="32"/>
      <c r="L11" s="34">
        <f t="shared" si="2"/>
        <v>0.25</v>
      </c>
      <c r="M11" s="32">
        <f t="shared" si="3"/>
        <v>6.1547010869565248</v>
      </c>
      <c r="N11" s="32">
        <v>2.9390000000000001</v>
      </c>
      <c r="O11" s="32">
        <f t="shared" si="4"/>
        <v>47.634</v>
      </c>
      <c r="P11" s="32">
        <v>66</v>
      </c>
      <c r="Q11" s="34">
        <f t="shared" si="5"/>
        <v>3.3</v>
      </c>
      <c r="R11" s="32"/>
      <c r="S11" s="32">
        <v>0.36</v>
      </c>
      <c r="T11" s="32" t="s">
        <v>960</v>
      </c>
      <c r="U11" s="32">
        <v>0.4</v>
      </c>
      <c r="V11" s="32">
        <f t="shared" si="6"/>
        <v>4.0599999999999996</v>
      </c>
      <c r="W11" s="32" t="s">
        <v>366</v>
      </c>
      <c r="X11" s="32">
        <v>0.1</v>
      </c>
      <c r="Y11" s="32"/>
      <c r="Z11" s="32"/>
      <c r="AA11" s="32"/>
      <c r="AB11" s="32"/>
      <c r="AC11" s="35">
        <f t="shared" si="0"/>
        <v>0.1</v>
      </c>
      <c r="AD11" s="32">
        <v>17</v>
      </c>
      <c r="AE11" s="32">
        <f t="shared" si="7"/>
        <v>1.7</v>
      </c>
      <c r="AF11" s="32"/>
      <c r="AG11" s="32">
        <f t="shared" si="8"/>
        <v>1.7</v>
      </c>
      <c r="AH11" s="32">
        <v>0.26</v>
      </c>
      <c r="AI11" s="32"/>
      <c r="AJ11" s="32"/>
      <c r="AK11" s="38" t="s">
        <v>77</v>
      </c>
      <c r="AL11" s="32">
        <v>0.5</v>
      </c>
      <c r="AM11" s="32">
        <f t="shared" si="13"/>
        <v>2.46</v>
      </c>
      <c r="AN11" s="32"/>
      <c r="AO11" s="32"/>
      <c r="AP11" s="32"/>
      <c r="AQ11" s="32"/>
      <c r="AR11" s="32"/>
      <c r="AS11" s="32"/>
      <c r="AT11" s="32">
        <f t="shared" si="9"/>
        <v>0</v>
      </c>
      <c r="AU11" s="32"/>
      <c r="AV11" s="32"/>
      <c r="AW11" s="32">
        <v>0</v>
      </c>
      <c r="AX11" s="32" t="s">
        <v>961</v>
      </c>
      <c r="AY11" s="32" t="s">
        <v>961</v>
      </c>
      <c r="AZ11" s="32"/>
      <c r="BA11" s="32"/>
      <c r="BB11" s="32">
        <v>1</v>
      </c>
      <c r="BC11" s="32">
        <f t="shared" si="14"/>
        <v>1</v>
      </c>
      <c r="BD11" s="32">
        <f t="shared" si="10"/>
        <v>61.408701086956526</v>
      </c>
      <c r="BE11" s="36">
        <f t="shared" si="11"/>
        <v>36</v>
      </c>
      <c r="BF11" s="35">
        <f t="shared" si="12"/>
        <v>41</v>
      </c>
    </row>
    <row r="12" spans="1:58" s="37" customFormat="1" x14ac:dyDescent="0.25">
      <c r="A12" s="32" t="s">
        <v>940</v>
      </c>
      <c r="B12" s="32" t="s">
        <v>962</v>
      </c>
      <c r="C12" s="32" t="s">
        <v>963</v>
      </c>
      <c r="D12" s="32">
        <f>VLOOKUP(B12,[2]自动化!$B$1:$G$329,6,0)/64*6</f>
        <v>5.9112228260869593</v>
      </c>
      <c r="E12" s="32" t="s">
        <v>528</v>
      </c>
      <c r="F12" s="32">
        <v>0.25</v>
      </c>
      <c r="G12" s="32"/>
      <c r="H12" s="32">
        <v>0</v>
      </c>
      <c r="I12" s="32">
        <f t="shared" si="1"/>
        <v>0.25</v>
      </c>
      <c r="J12" s="32"/>
      <c r="K12" s="32"/>
      <c r="L12" s="34">
        <f t="shared" si="2"/>
        <v>0.25</v>
      </c>
      <c r="M12" s="32">
        <f t="shared" si="3"/>
        <v>6.1612228260869593</v>
      </c>
      <c r="N12" s="32">
        <v>3.5190000000000001</v>
      </c>
      <c r="O12" s="32">
        <f t="shared" si="4"/>
        <v>51.113999999999997</v>
      </c>
      <c r="P12" s="32">
        <v>67</v>
      </c>
      <c r="Q12" s="34">
        <f t="shared" si="5"/>
        <v>3.35</v>
      </c>
      <c r="R12" s="32"/>
      <c r="S12" s="32">
        <v>0.15</v>
      </c>
      <c r="T12" s="32"/>
      <c r="U12" s="32"/>
      <c r="V12" s="32">
        <f t="shared" si="6"/>
        <v>3.5</v>
      </c>
      <c r="W12" s="32" t="s">
        <v>366</v>
      </c>
      <c r="X12" s="32">
        <v>0.1</v>
      </c>
      <c r="Y12" s="32"/>
      <c r="Z12" s="32"/>
      <c r="AA12" s="32"/>
      <c r="AB12" s="32"/>
      <c r="AC12" s="35">
        <f t="shared" si="0"/>
        <v>0.1</v>
      </c>
      <c r="AD12" s="32">
        <v>17</v>
      </c>
      <c r="AE12" s="32">
        <f t="shared" si="7"/>
        <v>1.7</v>
      </c>
      <c r="AF12" s="32"/>
      <c r="AG12" s="32">
        <f t="shared" si="8"/>
        <v>1.7</v>
      </c>
      <c r="AH12" s="32">
        <v>0.16</v>
      </c>
      <c r="AI12" s="32"/>
      <c r="AJ12" s="32"/>
      <c r="AK12" s="32" t="s">
        <v>130</v>
      </c>
      <c r="AL12" s="32">
        <v>0.2</v>
      </c>
      <c r="AM12" s="32">
        <f t="shared" si="13"/>
        <v>2.06</v>
      </c>
      <c r="AN12" s="32"/>
      <c r="AO12" s="32"/>
      <c r="AP12" s="32"/>
      <c r="AQ12" s="32"/>
      <c r="AR12" s="32"/>
      <c r="AS12" s="32"/>
      <c r="AT12" s="32">
        <f t="shared" si="9"/>
        <v>0</v>
      </c>
      <c r="AU12" s="32"/>
      <c r="AV12" s="32"/>
      <c r="AW12" s="32">
        <v>0</v>
      </c>
      <c r="AX12" s="32" t="s">
        <v>964</v>
      </c>
      <c r="AY12" s="32" t="s">
        <v>964</v>
      </c>
      <c r="AZ12" s="32"/>
      <c r="BA12" s="32"/>
      <c r="BB12" s="32">
        <v>1</v>
      </c>
      <c r="BC12" s="32">
        <f t="shared" si="14"/>
        <v>1</v>
      </c>
      <c r="BD12" s="32">
        <f t="shared" si="10"/>
        <v>63.935222826086964</v>
      </c>
      <c r="BE12" s="36">
        <f t="shared" si="11"/>
        <v>13</v>
      </c>
      <c r="BF12" s="35">
        <f t="shared" si="12"/>
        <v>27</v>
      </c>
    </row>
    <row r="13" spans="1:58" s="37" customFormat="1" x14ac:dyDescent="0.25">
      <c r="A13" s="32" t="s">
        <v>940</v>
      </c>
      <c r="B13" s="39" t="s">
        <v>1243</v>
      </c>
      <c r="C13" s="32" t="s">
        <v>965</v>
      </c>
      <c r="D13" s="32">
        <f>VLOOKUP(B13,[2]自动化!$B$1:$G$329,6,0)/64*6</f>
        <v>5.9396457880434745</v>
      </c>
      <c r="E13" s="32" t="s">
        <v>528</v>
      </c>
      <c r="F13" s="32">
        <v>0.25</v>
      </c>
      <c r="G13" s="32"/>
      <c r="H13" s="32">
        <v>0</v>
      </c>
      <c r="I13" s="32">
        <f t="shared" si="1"/>
        <v>0.25</v>
      </c>
      <c r="J13" s="32"/>
      <c r="K13" s="32"/>
      <c r="L13" s="34">
        <f t="shared" si="2"/>
        <v>0.25</v>
      </c>
      <c r="M13" s="32">
        <f t="shared" si="3"/>
        <v>6.1896457880434745</v>
      </c>
      <c r="N13" s="32">
        <v>3.3170000000000002</v>
      </c>
      <c r="O13" s="32">
        <f t="shared" si="4"/>
        <v>49.902000000000001</v>
      </c>
      <c r="P13" s="32">
        <v>65</v>
      </c>
      <c r="Q13" s="34">
        <f t="shared" si="5"/>
        <v>3.25</v>
      </c>
      <c r="R13" s="32"/>
      <c r="S13" s="32">
        <v>0.54</v>
      </c>
      <c r="T13" s="32"/>
      <c r="U13" s="32"/>
      <c r="V13" s="32">
        <f t="shared" si="6"/>
        <v>3.79</v>
      </c>
      <c r="W13" s="32" t="s">
        <v>366</v>
      </c>
      <c r="X13" s="32">
        <v>0.1</v>
      </c>
      <c r="Y13" s="32"/>
      <c r="Z13" s="32"/>
      <c r="AA13" s="32"/>
      <c r="AB13" s="32"/>
      <c r="AC13" s="35">
        <f t="shared" si="0"/>
        <v>0.1</v>
      </c>
      <c r="AD13" s="32">
        <v>17</v>
      </c>
      <c r="AE13" s="32">
        <f t="shared" si="7"/>
        <v>1.7</v>
      </c>
      <c r="AF13" s="32"/>
      <c r="AG13" s="32">
        <f t="shared" si="8"/>
        <v>1.7</v>
      </c>
      <c r="AH13" s="32">
        <v>0.26</v>
      </c>
      <c r="AI13" s="32"/>
      <c r="AJ13" s="32"/>
      <c r="AK13" s="32" t="s">
        <v>130</v>
      </c>
      <c r="AL13" s="32">
        <v>0.2</v>
      </c>
      <c r="AM13" s="32">
        <f t="shared" si="13"/>
        <v>2.16</v>
      </c>
      <c r="AN13" s="32" t="s">
        <v>966</v>
      </c>
      <c r="AO13" s="32">
        <v>0.4</v>
      </c>
      <c r="AP13" s="32"/>
      <c r="AQ13" s="32"/>
      <c r="AR13" s="32"/>
      <c r="AS13" s="32"/>
      <c r="AT13" s="32">
        <f t="shared" si="9"/>
        <v>0.4</v>
      </c>
      <c r="AU13" s="32"/>
      <c r="AV13" s="32"/>
      <c r="AW13" s="32">
        <v>0</v>
      </c>
      <c r="AX13" s="32" t="s">
        <v>964</v>
      </c>
      <c r="AY13" s="32" t="s">
        <v>964</v>
      </c>
      <c r="AZ13" s="32"/>
      <c r="BA13" s="32"/>
      <c r="BB13" s="32">
        <v>1</v>
      </c>
      <c r="BC13" s="32">
        <f t="shared" si="14"/>
        <v>1.4</v>
      </c>
      <c r="BD13" s="32">
        <f t="shared" si="10"/>
        <v>63.541645788043475</v>
      </c>
      <c r="BE13" s="36">
        <f t="shared" si="11"/>
        <v>20</v>
      </c>
      <c r="BF13" s="35">
        <f t="shared" si="12"/>
        <v>33</v>
      </c>
    </row>
    <row r="14" spans="1:58" s="37" customFormat="1" x14ac:dyDescent="0.25">
      <c r="A14" s="32" t="s">
        <v>940</v>
      </c>
      <c r="B14" s="32" t="s">
        <v>967</v>
      </c>
      <c r="C14" s="32" t="s">
        <v>968</v>
      </c>
      <c r="D14" s="32">
        <v>0</v>
      </c>
      <c r="E14" s="32" t="s">
        <v>528</v>
      </c>
      <c r="F14" s="32">
        <v>0.25</v>
      </c>
      <c r="G14" s="32"/>
      <c r="H14" s="32">
        <v>0</v>
      </c>
      <c r="I14" s="32">
        <f t="shared" si="1"/>
        <v>0.25</v>
      </c>
      <c r="J14" s="32"/>
      <c r="K14" s="32"/>
      <c r="L14" s="34">
        <f t="shared" si="2"/>
        <v>0.25</v>
      </c>
      <c r="M14" s="32">
        <f t="shared" si="3"/>
        <v>0.25</v>
      </c>
      <c r="N14" s="32">
        <v>2.8690000000000002</v>
      </c>
      <c r="O14" s="32">
        <f t="shared" si="4"/>
        <v>47.213999999999999</v>
      </c>
      <c r="P14" s="32">
        <v>77.5</v>
      </c>
      <c r="Q14" s="34">
        <f t="shared" si="5"/>
        <v>3.875</v>
      </c>
      <c r="R14" s="32"/>
      <c r="S14" s="32">
        <v>0.40500000000000003</v>
      </c>
      <c r="T14" s="32"/>
      <c r="U14" s="32"/>
      <c r="V14" s="32">
        <f t="shared" si="6"/>
        <v>4.28</v>
      </c>
      <c r="W14" s="32" t="s">
        <v>366</v>
      </c>
      <c r="X14" s="32">
        <v>0.1</v>
      </c>
      <c r="Y14" s="32"/>
      <c r="Z14" s="32"/>
      <c r="AA14" s="32"/>
      <c r="AB14" s="32"/>
      <c r="AC14" s="35">
        <f t="shared" si="0"/>
        <v>0.1</v>
      </c>
      <c r="AD14" s="32">
        <v>10</v>
      </c>
      <c r="AE14" s="32">
        <f t="shared" si="7"/>
        <v>1</v>
      </c>
      <c r="AF14" s="32"/>
      <c r="AG14" s="32">
        <f t="shared" si="8"/>
        <v>1</v>
      </c>
      <c r="AH14" s="32">
        <v>0</v>
      </c>
      <c r="AI14" s="32"/>
      <c r="AJ14" s="32"/>
      <c r="AK14" s="32"/>
      <c r="AL14" s="32"/>
      <c r="AM14" s="32">
        <f t="shared" si="13"/>
        <v>1</v>
      </c>
      <c r="AN14" s="32"/>
      <c r="AO14" s="32"/>
      <c r="AP14" s="32"/>
      <c r="AQ14" s="32"/>
      <c r="AR14" s="32"/>
      <c r="AS14" s="32"/>
      <c r="AT14" s="32">
        <f t="shared" si="9"/>
        <v>0</v>
      </c>
      <c r="AU14" s="32"/>
      <c r="AV14" s="32"/>
      <c r="AW14" s="32">
        <v>0</v>
      </c>
      <c r="AX14" s="32" t="s">
        <v>969</v>
      </c>
      <c r="AY14" s="32" t="s">
        <v>970</v>
      </c>
      <c r="AZ14" s="32"/>
      <c r="BA14" s="32"/>
      <c r="BB14" s="32">
        <v>2.7</v>
      </c>
      <c r="BC14" s="32">
        <f t="shared" si="14"/>
        <v>2.7</v>
      </c>
      <c r="BD14" s="32">
        <f t="shared" si="10"/>
        <v>55.544000000000004</v>
      </c>
      <c r="BE14" s="36">
        <f t="shared" si="11"/>
        <v>41</v>
      </c>
      <c r="BF14" s="35">
        <f t="shared" si="12"/>
        <v>74</v>
      </c>
    </row>
    <row r="15" spans="1:58" s="37" customFormat="1" x14ac:dyDescent="0.25">
      <c r="A15" s="32" t="s">
        <v>940</v>
      </c>
      <c r="B15" s="32" t="s">
        <v>971</v>
      </c>
      <c r="C15" s="32" t="s">
        <v>972</v>
      </c>
      <c r="D15" s="32">
        <f>VLOOKUP(B15,[2]自动化!$B$1:$G$329,6,0)/64*6</f>
        <v>5.9395108695652219</v>
      </c>
      <c r="E15" s="32" t="s">
        <v>528</v>
      </c>
      <c r="F15" s="32">
        <v>0.25</v>
      </c>
      <c r="G15" s="32"/>
      <c r="H15" s="32">
        <v>0</v>
      </c>
      <c r="I15" s="32">
        <f t="shared" si="1"/>
        <v>0.25</v>
      </c>
      <c r="J15" s="32"/>
      <c r="K15" s="32"/>
      <c r="L15" s="34">
        <f t="shared" si="2"/>
        <v>0.25</v>
      </c>
      <c r="M15" s="32">
        <f t="shared" si="3"/>
        <v>6.1895108695652219</v>
      </c>
      <c r="N15" s="32">
        <v>2.8959999999999999</v>
      </c>
      <c r="O15" s="32">
        <f t="shared" si="4"/>
        <v>47.376000000000005</v>
      </c>
      <c r="P15" s="32">
        <v>85</v>
      </c>
      <c r="Q15" s="34">
        <f t="shared" si="5"/>
        <v>4.25</v>
      </c>
      <c r="R15" s="32" t="s">
        <v>973</v>
      </c>
      <c r="S15" s="32">
        <v>0.13500000000000001</v>
      </c>
      <c r="T15" s="32" t="s">
        <v>974</v>
      </c>
      <c r="U15" s="32">
        <v>0.75</v>
      </c>
      <c r="V15" s="32">
        <f t="shared" si="6"/>
        <v>5.1349999999999998</v>
      </c>
      <c r="W15" s="32" t="s">
        <v>975</v>
      </c>
      <c r="X15" s="32">
        <v>0.3</v>
      </c>
      <c r="Y15" s="32"/>
      <c r="Z15" s="32"/>
      <c r="AA15" s="32"/>
      <c r="AB15" s="32"/>
      <c r="AC15" s="35">
        <f t="shared" si="0"/>
        <v>0.3</v>
      </c>
      <c r="AD15" s="32">
        <v>10</v>
      </c>
      <c r="AE15" s="32">
        <f t="shared" si="7"/>
        <v>1</v>
      </c>
      <c r="AF15" s="32"/>
      <c r="AG15" s="32">
        <f t="shared" si="8"/>
        <v>1</v>
      </c>
      <c r="AH15" s="32">
        <v>0.16</v>
      </c>
      <c r="AI15" s="32"/>
      <c r="AJ15" s="32"/>
      <c r="AK15" s="32" t="s">
        <v>130</v>
      </c>
      <c r="AL15" s="32">
        <v>0.2</v>
      </c>
      <c r="AM15" s="32">
        <f t="shared" si="13"/>
        <v>1.3599999999999999</v>
      </c>
      <c r="AN15" s="32"/>
      <c r="AO15" s="32"/>
      <c r="AP15" s="32"/>
      <c r="AQ15" s="32"/>
      <c r="AR15" s="32"/>
      <c r="AS15" s="32"/>
      <c r="AT15" s="32">
        <f t="shared" si="9"/>
        <v>0</v>
      </c>
      <c r="AU15" s="32"/>
      <c r="AV15" s="32"/>
      <c r="AW15" s="32">
        <v>0</v>
      </c>
      <c r="AX15" s="32" t="s">
        <v>976</v>
      </c>
      <c r="AY15" s="32" t="s">
        <v>977</v>
      </c>
      <c r="AZ15" s="32"/>
      <c r="BA15" s="32"/>
      <c r="BB15" s="32">
        <v>2.2000000000000002</v>
      </c>
      <c r="BC15" s="32">
        <f t="shared" si="14"/>
        <v>2.2000000000000002</v>
      </c>
      <c r="BD15" s="32">
        <f t="shared" si="10"/>
        <v>62.560510869565228</v>
      </c>
      <c r="BE15" s="36">
        <f t="shared" si="11"/>
        <v>40</v>
      </c>
      <c r="BF15" s="35">
        <f t="shared" si="12"/>
        <v>37</v>
      </c>
    </row>
    <row r="16" spans="1:58" s="37" customFormat="1" x14ac:dyDescent="0.25">
      <c r="A16" s="32" t="s">
        <v>940</v>
      </c>
      <c r="B16" s="32" t="s">
        <v>978</v>
      </c>
      <c r="C16" s="32" t="s">
        <v>979</v>
      </c>
      <c r="D16" s="32">
        <f>VLOOKUP(B16,[2]自动化!$B$1:$G$329,6,0)/64*6</f>
        <v>5.9211684782608689</v>
      </c>
      <c r="E16" s="32" t="s">
        <v>528</v>
      </c>
      <c r="F16" s="32">
        <v>0.25</v>
      </c>
      <c r="G16" s="32"/>
      <c r="H16" s="32">
        <v>0</v>
      </c>
      <c r="I16" s="32">
        <f t="shared" si="1"/>
        <v>0.25</v>
      </c>
      <c r="J16" s="32"/>
      <c r="K16" s="32"/>
      <c r="L16" s="34">
        <f t="shared" si="2"/>
        <v>0.25</v>
      </c>
      <c r="M16" s="32">
        <f t="shared" si="3"/>
        <v>6.1711684782608689</v>
      </c>
      <c r="N16" s="32">
        <v>2.4049999999999998</v>
      </c>
      <c r="O16" s="32">
        <f t="shared" si="4"/>
        <v>44.43</v>
      </c>
      <c r="P16" s="32">
        <v>66.5</v>
      </c>
      <c r="Q16" s="34">
        <f t="shared" si="5"/>
        <v>3.3250000000000002</v>
      </c>
      <c r="R16" s="32"/>
      <c r="S16" s="32">
        <v>0.9</v>
      </c>
      <c r="T16" s="32"/>
      <c r="U16" s="32"/>
      <c r="V16" s="32">
        <f t="shared" si="6"/>
        <v>4.2250000000000005</v>
      </c>
      <c r="W16" s="32" t="s">
        <v>943</v>
      </c>
      <c r="X16" s="32">
        <v>0.35</v>
      </c>
      <c r="Y16" s="32"/>
      <c r="Z16" s="32"/>
      <c r="AA16" s="32"/>
      <c r="AB16" s="32"/>
      <c r="AC16" s="35">
        <f t="shared" si="0"/>
        <v>0.35</v>
      </c>
      <c r="AD16" s="32">
        <v>19</v>
      </c>
      <c r="AE16" s="32">
        <f t="shared" si="7"/>
        <v>1.9</v>
      </c>
      <c r="AF16" s="32"/>
      <c r="AG16" s="32">
        <f t="shared" si="8"/>
        <v>1.9</v>
      </c>
      <c r="AH16" s="32">
        <v>2</v>
      </c>
      <c r="AI16" s="32"/>
      <c r="AJ16" s="32"/>
      <c r="AK16" s="32" t="s">
        <v>980</v>
      </c>
      <c r="AL16" s="32">
        <v>0.4</v>
      </c>
      <c r="AM16" s="32">
        <f t="shared" si="13"/>
        <v>4.3</v>
      </c>
      <c r="AN16" s="32"/>
      <c r="AO16" s="32"/>
      <c r="AP16" s="32"/>
      <c r="AQ16" s="32"/>
      <c r="AR16" s="32"/>
      <c r="AS16" s="32"/>
      <c r="AT16" s="32">
        <f t="shared" si="9"/>
        <v>0</v>
      </c>
      <c r="AU16" s="32" t="s">
        <v>981</v>
      </c>
      <c r="AV16" s="32"/>
      <c r="AW16" s="32">
        <v>0.15</v>
      </c>
      <c r="AX16" s="32" t="s">
        <v>982</v>
      </c>
      <c r="AY16" s="32" t="s">
        <v>983</v>
      </c>
      <c r="AZ16" s="32"/>
      <c r="BA16" s="32"/>
      <c r="BB16" s="32">
        <v>1.75</v>
      </c>
      <c r="BC16" s="32">
        <f t="shared" si="14"/>
        <v>1.9</v>
      </c>
      <c r="BD16" s="32">
        <f t="shared" si="10"/>
        <v>61.376168478260865</v>
      </c>
      <c r="BE16" s="36">
        <f t="shared" si="11"/>
        <v>65</v>
      </c>
      <c r="BF16" s="35">
        <f t="shared" si="12"/>
        <v>42</v>
      </c>
    </row>
    <row r="17" spans="1:58" s="37" customFormat="1" x14ac:dyDescent="0.25">
      <c r="A17" s="32" t="s">
        <v>940</v>
      </c>
      <c r="B17" s="32" t="s">
        <v>984</v>
      </c>
      <c r="C17" s="32" t="s">
        <v>985</v>
      </c>
      <c r="D17" s="32">
        <f>VLOOKUP(B17,[2]自动化!$B$1:$G$329,6,0)/64*6</f>
        <v>5.8186956521739095</v>
      </c>
      <c r="E17" s="32" t="s">
        <v>528</v>
      </c>
      <c r="F17" s="32">
        <v>0.25</v>
      </c>
      <c r="G17" s="32"/>
      <c r="H17" s="32">
        <v>0</v>
      </c>
      <c r="I17" s="32">
        <f t="shared" si="1"/>
        <v>0.25</v>
      </c>
      <c r="J17" s="32"/>
      <c r="K17" s="32"/>
      <c r="L17" s="34">
        <f t="shared" si="2"/>
        <v>0.25</v>
      </c>
      <c r="M17" s="32">
        <f t="shared" si="3"/>
        <v>6.0686956521739095</v>
      </c>
      <c r="N17" s="32">
        <v>1.2430000000000001</v>
      </c>
      <c r="O17" s="32">
        <f t="shared" si="4"/>
        <v>37.457999999999998</v>
      </c>
      <c r="P17" s="32">
        <v>77</v>
      </c>
      <c r="Q17" s="34">
        <f t="shared" si="5"/>
        <v>3.85</v>
      </c>
      <c r="R17" s="32"/>
      <c r="S17" s="32">
        <v>0.9</v>
      </c>
      <c r="T17" s="32"/>
      <c r="U17" s="32"/>
      <c r="V17" s="32">
        <f t="shared" si="6"/>
        <v>4.75</v>
      </c>
      <c r="W17" s="32" t="s">
        <v>366</v>
      </c>
      <c r="X17" s="32">
        <v>0.1</v>
      </c>
      <c r="Y17" s="32"/>
      <c r="Z17" s="32"/>
      <c r="AA17" s="32"/>
      <c r="AB17" s="32"/>
      <c r="AC17" s="35">
        <f t="shared" si="0"/>
        <v>0.1</v>
      </c>
      <c r="AD17" s="32">
        <v>19</v>
      </c>
      <c r="AE17" s="32">
        <f t="shared" si="7"/>
        <v>1.9</v>
      </c>
      <c r="AF17" s="32"/>
      <c r="AG17" s="32">
        <f t="shared" si="8"/>
        <v>1.9</v>
      </c>
      <c r="AH17" s="32">
        <v>0</v>
      </c>
      <c r="AI17" s="32"/>
      <c r="AJ17" s="32"/>
      <c r="AK17" s="32"/>
      <c r="AL17" s="32"/>
      <c r="AM17" s="32">
        <f t="shared" si="13"/>
        <v>1.9</v>
      </c>
      <c r="AN17" s="32"/>
      <c r="AO17" s="32"/>
      <c r="AP17" s="32"/>
      <c r="AQ17" s="32"/>
      <c r="AR17" s="32"/>
      <c r="AS17" s="32"/>
      <c r="AT17" s="32">
        <f t="shared" si="9"/>
        <v>0</v>
      </c>
      <c r="AU17" s="32"/>
      <c r="AV17" s="32"/>
      <c r="AW17" s="32">
        <v>0</v>
      </c>
      <c r="AX17" s="32"/>
      <c r="AY17" s="32"/>
      <c r="AZ17" s="32"/>
      <c r="BA17" s="32"/>
      <c r="BB17" s="32">
        <v>0</v>
      </c>
      <c r="BC17" s="32">
        <f t="shared" si="14"/>
        <v>0</v>
      </c>
      <c r="BD17" s="32">
        <f t="shared" si="10"/>
        <v>50.276695652173906</v>
      </c>
      <c r="BE17" s="36">
        <f t="shared" si="11"/>
        <v>90</v>
      </c>
      <c r="BF17" s="35">
        <f t="shared" si="12"/>
        <v>91</v>
      </c>
    </row>
    <row r="18" spans="1:58" s="37" customFormat="1" x14ac:dyDescent="0.25">
      <c r="A18" s="32" t="s">
        <v>940</v>
      </c>
      <c r="B18" s="32" t="s">
        <v>986</v>
      </c>
      <c r="C18" s="32" t="s">
        <v>987</v>
      </c>
      <c r="D18" s="32">
        <f>VLOOKUP(B18,[2]自动化!$B$1:$G$329,6,0)/64*6</f>
        <v>5.7732065217391311</v>
      </c>
      <c r="E18" s="32" t="s">
        <v>528</v>
      </c>
      <c r="F18" s="32">
        <v>0.25</v>
      </c>
      <c r="G18" s="32"/>
      <c r="H18" s="32">
        <v>0</v>
      </c>
      <c r="I18" s="32">
        <f t="shared" si="1"/>
        <v>0.25</v>
      </c>
      <c r="J18" s="32"/>
      <c r="K18" s="32"/>
      <c r="L18" s="34">
        <f t="shared" si="2"/>
        <v>0.25</v>
      </c>
      <c r="M18" s="32">
        <f t="shared" si="3"/>
        <v>6.0232065217391311</v>
      </c>
      <c r="N18" s="32">
        <v>2.9590000000000001</v>
      </c>
      <c r="O18" s="32">
        <f t="shared" si="4"/>
        <v>47.753999999999998</v>
      </c>
      <c r="P18" s="32">
        <v>86</v>
      </c>
      <c r="Q18" s="34">
        <f t="shared" si="5"/>
        <v>4.3</v>
      </c>
      <c r="R18" s="32"/>
      <c r="S18" s="32">
        <v>0.66</v>
      </c>
      <c r="T18" s="32"/>
      <c r="U18" s="32"/>
      <c r="V18" s="32">
        <f t="shared" si="6"/>
        <v>4.96</v>
      </c>
      <c r="W18" s="32" t="s">
        <v>943</v>
      </c>
      <c r="X18" s="32">
        <v>0.35</v>
      </c>
      <c r="Y18" s="32"/>
      <c r="Z18" s="32"/>
      <c r="AA18" s="32"/>
      <c r="AB18" s="32"/>
      <c r="AC18" s="35">
        <f t="shared" si="0"/>
        <v>0.35</v>
      </c>
      <c r="AD18" s="32">
        <v>19</v>
      </c>
      <c r="AE18" s="32">
        <f t="shared" si="7"/>
        <v>1.9</v>
      </c>
      <c r="AF18" s="32"/>
      <c r="AG18" s="32">
        <f t="shared" si="8"/>
        <v>1.9</v>
      </c>
      <c r="AH18" s="32">
        <v>0.14000000000000001</v>
      </c>
      <c r="AI18" s="32"/>
      <c r="AJ18" s="32"/>
      <c r="AK18" s="32" t="s">
        <v>77</v>
      </c>
      <c r="AL18" s="32">
        <v>0.5</v>
      </c>
      <c r="AM18" s="32">
        <f t="shared" si="13"/>
        <v>2.54</v>
      </c>
      <c r="AN18" s="32"/>
      <c r="AO18" s="32"/>
      <c r="AP18" s="32"/>
      <c r="AQ18" s="32"/>
      <c r="AR18" s="32"/>
      <c r="AS18" s="32"/>
      <c r="AT18" s="32">
        <f t="shared" si="9"/>
        <v>0</v>
      </c>
      <c r="AU18" s="32"/>
      <c r="AV18" s="32"/>
      <c r="AW18" s="32">
        <v>0</v>
      </c>
      <c r="AX18" s="32" t="s">
        <v>988</v>
      </c>
      <c r="AY18" s="32" t="s">
        <v>988</v>
      </c>
      <c r="AZ18" s="32" t="s">
        <v>124</v>
      </c>
      <c r="BA18" s="32"/>
      <c r="BB18" s="32">
        <v>2.4500000000000002</v>
      </c>
      <c r="BC18" s="32">
        <f t="shared" si="14"/>
        <v>2.4500000000000002</v>
      </c>
      <c r="BD18" s="32">
        <f t="shared" si="10"/>
        <v>64.077206521739129</v>
      </c>
      <c r="BE18" s="36">
        <f t="shared" ref="BE18:BE53" si="15">RANK(N18,N:N)</f>
        <v>34</v>
      </c>
      <c r="BF18" s="35">
        <f t="shared" si="12"/>
        <v>24</v>
      </c>
    </row>
    <row r="19" spans="1:58" s="37" customFormat="1" x14ac:dyDescent="0.25">
      <c r="A19" s="32" t="s">
        <v>940</v>
      </c>
      <c r="B19" s="32" t="s">
        <v>989</v>
      </c>
      <c r="C19" s="32" t="s">
        <v>990</v>
      </c>
      <c r="D19" s="32">
        <f>VLOOKUP(B19,[2]自动化!$B$1:$G$329,6,0)/64*6</f>
        <v>5.8964673913043439</v>
      </c>
      <c r="E19" s="32" t="s">
        <v>528</v>
      </c>
      <c r="F19" s="32">
        <v>0.25</v>
      </c>
      <c r="G19" s="32"/>
      <c r="H19" s="32">
        <v>0</v>
      </c>
      <c r="I19" s="32">
        <f t="shared" si="1"/>
        <v>0.25</v>
      </c>
      <c r="J19" s="32"/>
      <c r="K19" s="32"/>
      <c r="L19" s="34">
        <f t="shared" si="2"/>
        <v>0.25</v>
      </c>
      <c r="M19" s="32">
        <f t="shared" si="3"/>
        <v>6.1464673913043439</v>
      </c>
      <c r="N19" s="32">
        <v>2.9220000000000002</v>
      </c>
      <c r="O19" s="32">
        <f t="shared" si="4"/>
        <v>47.531999999999996</v>
      </c>
      <c r="P19" s="32">
        <v>79.5</v>
      </c>
      <c r="Q19" s="34">
        <f t="shared" si="5"/>
        <v>3.9750000000000001</v>
      </c>
      <c r="R19" s="32"/>
      <c r="S19" s="32">
        <v>0.9</v>
      </c>
      <c r="T19" s="32"/>
      <c r="U19" s="32"/>
      <c r="V19" s="32">
        <f t="shared" si="6"/>
        <v>4.875</v>
      </c>
      <c r="W19" s="32" t="s">
        <v>366</v>
      </c>
      <c r="X19" s="32">
        <v>0.1</v>
      </c>
      <c r="Y19" s="32"/>
      <c r="Z19" s="32"/>
      <c r="AA19" s="32"/>
      <c r="AB19" s="32"/>
      <c r="AC19" s="35">
        <f t="shared" si="0"/>
        <v>0.1</v>
      </c>
      <c r="AD19" s="32">
        <v>19</v>
      </c>
      <c r="AE19" s="32">
        <f t="shared" si="7"/>
        <v>1.9</v>
      </c>
      <c r="AF19" s="32"/>
      <c r="AG19" s="32">
        <f t="shared" si="8"/>
        <v>1.9</v>
      </c>
      <c r="AH19" s="32">
        <v>2</v>
      </c>
      <c r="AI19" s="32"/>
      <c r="AJ19" s="32"/>
      <c r="AK19" s="32" t="s">
        <v>130</v>
      </c>
      <c r="AL19" s="32">
        <v>0.2</v>
      </c>
      <c r="AM19" s="32">
        <f t="shared" si="13"/>
        <v>4.0999999999999996</v>
      </c>
      <c r="AN19" s="32"/>
      <c r="AO19" s="32"/>
      <c r="AP19" s="32"/>
      <c r="AQ19" s="32"/>
      <c r="AR19" s="32"/>
      <c r="AS19" s="32"/>
      <c r="AT19" s="32">
        <f t="shared" si="9"/>
        <v>0</v>
      </c>
      <c r="AU19" s="32"/>
      <c r="AV19" s="32"/>
      <c r="AW19" s="32">
        <v>0</v>
      </c>
      <c r="AX19" s="32" t="s">
        <v>991</v>
      </c>
      <c r="AY19" s="32" t="s">
        <v>992</v>
      </c>
      <c r="AZ19" s="32"/>
      <c r="BA19" s="32"/>
      <c r="BB19" s="32">
        <v>1</v>
      </c>
      <c r="BC19" s="32">
        <f t="shared" si="14"/>
        <v>1</v>
      </c>
      <c r="BD19" s="32">
        <f t="shared" si="10"/>
        <v>63.753467391304341</v>
      </c>
      <c r="BE19" s="36">
        <f t="shared" si="15"/>
        <v>37</v>
      </c>
      <c r="BF19" s="35">
        <f t="shared" si="12"/>
        <v>29</v>
      </c>
    </row>
    <row r="20" spans="1:58" s="37" customFormat="1" x14ac:dyDescent="0.25">
      <c r="A20" s="32" t="s">
        <v>940</v>
      </c>
      <c r="B20" s="32" t="s">
        <v>993</v>
      </c>
      <c r="C20" s="32" t="s">
        <v>994</v>
      </c>
      <c r="D20" s="32">
        <f>VLOOKUP(B20,[2]自动化!$B$1:$G$329,6,0)/64*6</f>
        <v>5.9352717391304344</v>
      </c>
      <c r="E20" s="32" t="s">
        <v>528</v>
      </c>
      <c r="F20" s="32">
        <v>0.25</v>
      </c>
      <c r="G20" s="32"/>
      <c r="H20" s="32">
        <v>0</v>
      </c>
      <c r="I20" s="32">
        <f t="shared" si="1"/>
        <v>0.25</v>
      </c>
      <c r="J20" s="32"/>
      <c r="K20" s="32"/>
      <c r="L20" s="34">
        <f t="shared" si="2"/>
        <v>0.25</v>
      </c>
      <c r="M20" s="32">
        <f t="shared" si="3"/>
        <v>6.1852717391304344</v>
      </c>
      <c r="N20" s="32">
        <v>3.18</v>
      </c>
      <c r="O20" s="32">
        <f t="shared" si="4"/>
        <v>49.08</v>
      </c>
      <c r="P20" s="32">
        <v>73.5</v>
      </c>
      <c r="Q20" s="34">
        <f t="shared" si="5"/>
        <v>3.6749999999999998</v>
      </c>
      <c r="R20" s="32"/>
      <c r="S20" s="32">
        <v>0.40500000000000003</v>
      </c>
      <c r="T20" s="32"/>
      <c r="U20" s="32"/>
      <c r="V20" s="32">
        <f t="shared" si="6"/>
        <v>4.08</v>
      </c>
      <c r="W20" s="32" t="s">
        <v>366</v>
      </c>
      <c r="X20" s="32">
        <v>0.1</v>
      </c>
      <c r="Y20" s="32"/>
      <c r="Z20" s="32"/>
      <c r="AA20" s="32"/>
      <c r="AB20" s="32"/>
      <c r="AC20" s="35">
        <f t="shared" si="0"/>
        <v>0.1</v>
      </c>
      <c r="AD20" s="32">
        <v>18</v>
      </c>
      <c r="AE20" s="32">
        <f t="shared" si="7"/>
        <v>1.8</v>
      </c>
      <c r="AF20" s="32"/>
      <c r="AG20" s="32">
        <f t="shared" si="8"/>
        <v>1.8</v>
      </c>
      <c r="AH20" s="32">
        <v>0</v>
      </c>
      <c r="AI20" s="32"/>
      <c r="AJ20" s="32"/>
      <c r="AK20" s="32" t="s">
        <v>130</v>
      </c>
      <c r="AL20" s="32">
        <v>0.2</v>
      </c>
      <c r="AM20" s="32">
        <f t="shared" si="13"/>
        <v>2</v>
      </c>
      <c r="AN20" s="32" t="s">
        <v>995</v>
      </c>
      <c r="AO20" s="32">
        <v>0.4</v>
      </c>
      <c r="AP20" s="32"/>
      <c r="AQ20" s="32"/>
      <c r="AR20" s="32"/>
      <c r="AS20" s="32"/>
      <c r="AT20" s="32">
        <f t="shared" si="9"/>
        <v>0.4</v>
      </c>
      <c r="AU20" s="32"/>
      <c r="AV20" s="32"/>
      <c r="AW20" s="32">
        <v>0</v>
      </c>
      <c r="AX20" s="32"/>
      <c r="AY20" s="32"/>
      <c r="AZ20" s="32"/>
      <c r="BA20" s="32"/>
      <c r="BB20" s="32">
        <v>0</v>
      </c>
      <c r="BC20" s="32">
        <f t="shared" si="14"/>
        <v>0.4</v>
      </c>
      <c r="BD20" s="32">
        <f t="shared" si="10"/>
        <v>61.845271739130432</v>
      </c>
      <c r="BE20" s="36">
        <f t="shared" si="15"/>
        <v>27</v>
      </c>
      <c r="BF20" s="35">
        <f t="shared" si="12"/>
        <v>39</v>
      </c>
    </row>
    <row r="21" spans="1:58" s="37" customFormat="1" x14ac:dyDescent="0.25">
      <c r="A21" s="32" t="s">
        <v>940</v>
      </c>
      <c r="B21" s="32" t="s">
        <v>996</v>
      </c>
      <c r="C21" s="32" t="s">
        <v>997</v>
      </c>
      <c r="D21" s="32">
        <f>VLOOKUP(B21,[2]自动化!$B$1:$G$329,6,0)/64*6</f>
        <v>5.8483695652173937</v>
      </c>
      <c r="E21" s="32" t="s">
        <v>528</v>
      </c>
      <c r="F21" s="32">
        <v>0.25</v>
      </c>
      <c r="G21" s="32"/>
      <c r="H21" s="32">
        <v>0</v>
      </c>
      <c r="I21" s="32">
        <f t="shared" si="1"/>
        <v>0.25</v>
      </c>
      <c r="J21" s="32"/>
      <c r="K21" s="32"/>
      <c r="L21" s="34">
        <f t="shared" si="2"/>
        <v>0.25</v>
      </c>
      <c r="M21" s="32">
        <f t="shared" si="3"/>
        <v>6.0983695652173937</v>
      </c>
      <c r="N21" s="32">
        <v>3.6030000000000002</v>
      </c>
      <c r="O21" s="32">
        <f t="shared" si="4"/>
        <v>51.618000000000002</v>
      </c>
      <c r="P21" s="32">
        <v>77.5</v>
      </c>
      <c r="Q21" s="34">
        <f t="shared" si="5"/>
        <v>3.875</v>
      </c>
      <c r="R21" s="32"/>
      <c r="S21" s="32">
        <v>0.9</v>
      </c>
      <c r="T21" s="32"/>
      <c r="U21" s="32"/>
      <c r="V21" s="32">
        <f t="shared" si="6"/>
        <v>4.7750000000000004</v>
      </c>
      <c r="W21" s="32" t="s">
        <v>943</v>
      </c>
      <c r="X21" s="32">
        <v>0.35</v>
      </c>
      <c r="Y21" s="32"/>
      <c r="Z21" s="32"/>
      <c r="AA21" s="32"/>
      <c r="AB21" s="32"/>
      <c r="AC21" s="35">
        <f t="shared" si="0"/>
        <v>0.35</v>
      </c>
      <c r="AD21" s="32">
        <v>20</v>
      </c>
      <c r="AE21" s="32">
        <f t="shared" si="7"/>
        <v>2</v>
      </c>
      <c r="AF21" s="32"/>
      <c r="AG21" s="32">
        <f t="shared" si="8"/>
        <v>2</v>
      </c>
      <c r="AH21" s="32">
        <v>0.52</v>
      </c>
      <c r="AI21" s="32"/>
      <c r="AJ21" s="32"/>
      <c r="AK21" s="32" t="s">
        <v>77</v>
      </c>
      <c r="AL21" s="32">
        <v>0.5</v>
      </c>
      <c r="AM21" s="32">
        <f t="shared" si="13"/>
        <v>3.02</v>
      </c>
      <c r="AN21" s="32"/>
      <c r="AO21" s="32"/>
      <c r="AP21" s="32"/>
      <c r="AQ21" s="32"/>
      <c r="AR21" s="32"/>
      <c r="AS21" s="32"/>
      <c r="AT21" s="32">
        <f t="shared" si="9"/>
        <v>0</v>
      </c>
      <c r="AU21" s="32"/>
      <c r="AV21" s="32"/>
      <c r="AW21" s="32">
        <v>0</v>
      </c>
      <c r="AX21" s="32" t="s">
        <v>998</v>
      </c>
      <c r="AY21" s="32" t="s">
        <v>999</v>
      </c>
      <c r="AZ21" s="32"/>
      <c r="BA21" s="32"/>
      <c r="BB21" s="32">
        <v>1.65</v>
      </c>
      <c r="BC21" s="32">
        <f t="shared" si="14"/>
        <v>1.65</v>
      </c>
      <c r="BD21" s="32">
        <f t="shared" si="10"/>
        <v>67.511369565217407</v>
      </c>
      <c r="BE21" s="36">
        <f t="shared" si="15"/>
        <v>8</v>
      </c>
      <c r="BF21" s="35">
        <f t="shared" si="12"/>
        <v>8</v>
      </c>
    </row>
    <row r="22" spans="1:58" s="37" customFormat="1" x14ac:dyDescent="0.25">
      <c r="A22" s="32" t="s">
        <v>940</v>
      </c>
      <c r="B22" s="32" t="s">
        <v>1000</v>
      </c>
      <c r="C22" s="32" t="s">
        <v>1001</v>
      </c>
      <c r="D22" s="32">
        <f>VLOOKUP(B22,[2]自动化!$B$1:$G$329,6,0)/64*6</f>
        <v>5.9263043478260906</v>
      </c>
      <c r="E22" s="32" t="s">
        <v>528</v>
      </c>
      <c r="F22" s="32">
        <v>0.25</v>
      </c>
      <c r="G22" s="32"/>
      <c r="H22" s="32">
        <v>0</v>
      </c>
      <c r="I22" s="32">
        <f t="shared" si="1"/>
        <v>0.25</v>
      </c>
      <c r="J22" s="32"/>
      <c r="K22" s="32"/>
      <c r="L22" s="34">
        <f t="shared" si="2"/>
        <v>0.25</v>
      </c>
      <c r="M22" s="32">
        <f t="shared" si="3"/>
        <v>6.1763043478260906</v>
      </c>
      <c r="N22" s="32">
        <v>3.7930000000000001</v>
      </c>
      <c r="O22" s="32">
        <f t="shared" si="4"/>
        <v>52.758000000000003</v>
      </c>
      <c r="P22" s="32">
        <v>84.5</v>
      </c>
      <c r="Q22" s="34">
        <f t="shared" si="5"/>
        <v>4.2249999999999996</v>
      </c>
      <c r="R22" s="32"/>
      <c r="S22" s="32">
        <v>0.54</v>
      </c>
      <c r="T22" s="32"/>
      <c r="U22" s="32"/>
      <c r="V22" s="32">
        <f t="shared" si="6"/>
        <v>4.7649999999999997</v>
      </c>
      <c r="W22" s="32" t="s">
        <v>366</v>
      </c>
      <c r="X22" s="32">
        <v>0.1</v>
      </c>
      <c r="Y22" s="32"/>
      <c r="Z22" s="32"/>
      <c r="AA22" s="32"/>
      <c r="AB22" s="32"/>
      <c r="AC22" s="35">
        <f t="shared" si="0"/>
        <v>0.1</v>
      </c>
      <c r="AD22" s="32">
        <v>18</v>
      </c>
      <c r="AE22" s="32">
        <f t="shared" si="7"/>
        <v>1.8</v>
      </c>
      <c r="AF22" s="32"/>
      <c r="AG22" s="32">
        <f t="shared" si="8"/>
        <v>1.8</v>
      </c>
      <c r="AH22" s="32">
        <v>0.38</v>
      </c>
      <c r="AI22" s="32"/>
      <c r="AJ22" s="32"/>
      <c r="AK22" s="32" t="s">
        <v>130</v>
      </c>
      <c r="AL22" s="32">
        <v>0.2</v>
      </c>
      <c r="AM22" s="32">
        <f t="shared" si="13"/>
        <v>2.3800000000000003</v>
      </c>
      <c r="AN22" s="32" t="s">
        <v>1002</v>
      </c>
      <c r="AO22" s="32">
        <v>0.2</v>
      </c>
      <c r="AP22" s="32"/>
      <c r="AQ22" s="32"/>
      <c r="AR22" s="32"/>
      <c r="AS22" s="32"/>
      <c r="AT22" s="32">
        <f t="shared" si="9"/>
        <v>0.2</v>
      </c>
      <c r="AU22" s="32"/>
      <c r="AV22" s="32"/>
      <c r="AW22" s="32">
        <v>0</v>
      </c>
      <c r="AX22" s="32" t="s">
        <v>1003</v>
      </c>
      <c r="AY22" s="32" t="s">
        <v>1004</v>
      </c>
      <c r="AZ22" s="32"/>
      <c r="BA22" s="32"/>
      <c r="BB22" s="32">
        <v>1.2</v>
      </c>
      <c r="BC22" s="32">
        <f t="shared" si="14"/>
        <v>1.4</v>
      </c>
      <c r="BD22" s="32">
        <f t="shared" si="10"/>
        <v>67.579304347826096</v>
      </c>
      <c r="BE22" s="36">
        <f t="shared" si="15"/>
        <v>3</v>
      </c>
      <c r="BF22" s="35">
        <f t="shared" si="12"/>
        <v>7</v>
      </c>
    </row>
    <row r="23" spans="1:58" s="37" customFormat="1" x14ac:dyDescent="0.25">
      <c r="A23" s="32" t="s">
        <v>940</v>
      </c>
      <c r="B23" s="32" t="s">
        <v>1005</v>
      </c>
      <c r="C23" s="32" t="s">
        <v>1006</v>
      </c>
      <c r="D23" s="32">
        <v>5.8285970496894404</v>
      </c>
      <c r="E23" s="32" t="s">
        <v>528</v>
      </c>
      <c r="F23" s="32">
        <v>0.25</v>
      </c>
      <c r="G23" s="32"/>
      <c r="H23" s="32">
        <v>0</v>
      </c>
      <c r="I23" s="32">
        <f t="shared" si="1"/>
        <v>0.25</v>
      </c>
      <c r="J23" s="32"/>
      <c r="K23" s="32"/>
      <c r="L23" s="34">
        <f t="shared" si="2"/>
        <v>0.25</v>
      </c>
      <c r="M23" s="32">
        <f t="shared" si="3"/>
        <v>6.0785970496894404</v>
      </c>
      <c r="N23" s="32">
        <v>2.2109999999999999</v>
      </c>
      <c r="O23" s="32">
        <f t="shared" si="4"/>
        <v>43.265999999999998</v>
      </c>
      <c r="P23" s="32">
        <v>83</v>
      </c>
      <c r="Q23" s="34">
        <f t="shared" si="5"/>
        <v>4.1500000000000004</v>
      </c>
      <c r="R23" s="32"/>
      <c r="S23" s="32">
        <v>0.375</v>
      </c>
      <c r="T23" s="32"/>
      <c r="U23" s="32"/>
      <c r="V23" s="32">
        <f t="shared" si="6"/>
        <v>4.5250000000000004</v>
      </c>
      <c r="W23" s="32" t="s">
        <v>366</v>
      </c>
      <c r="X23" s="32">
        <v>0.1</v>
      </c>
      <c r="Y23" s="32"/>
      <c r="Z23" s="32"/>
      <c r="AA23" s="32"/>
      <c r="AB23" s="32"/>
      <c r="AC23" s="35">
        <f t="shared" si="0"/>
        <v>0.1</v>
      </c>
      <c r="AD23" s="32">
        <v>18</v>
      </c>
      <c r="AE23" s="32">
        <f t="shared" si="7"/>
        <v>1.8</v>
      </c>
      <c r="AF23" s="32"/>
      <c r="AG23" s="32">
        <f t="shared" si="8"/>
        <v>1.8</v>
      </c>
      <c r="AH23" s="32">
        <v>2</v>
      </c>
      <c r="AI23" s="32"/>
      <c r="AJ23" s="32"/>
      <c r="AK23" s="32"/>
      <c r="AL23" s="32"/>
      <c r="AM23" s="32">
        <f t="shared" si="13"/>
        <v>3.8</v>
      </c>
      <c r="AN23" s="32"/>
      <c r="AO23" s="32"/>
      <c r="AP23" s="32"/>
      <c r="AQ23" s="32"/>
      <c r="AR23" s="32"/>
      <c r="AS23" s="32"/>
      <c r="AT23" s="32">
        <f t="shared" si="9"/>
        <v>0</v>
      </c>
      <c r="AU23" s="32"/>
      <c r="AV23" s="32"/>
      <c r="AW23" s="32">
        <v>0</v>
      </c>
      <c r="AX23" s="32"/>
      <c r="AY23" s="32"/>
      <c r="AZ23" s="32"/>
      <c r="BA23" s="32"/>
      <c r="BB23" s="32">
        <v>0</v>
      </c>
      <c r="BC23" s="32">
        <f t="shared" si="14"/>
        <v>0</v>
      </c>
      <c r="BD23" s="32">
        <f t="shared" si="10"/>
        <v>57.769597049689438</v>
      </c>
      <c r="BE23" s="36">
        <f t="shared" si="15"/>
        <v>74</v>
      </c>
      <c r="BF23" s="35">
        <f t="shared" si="12"/>
        <v>68</v>
      </c>
    </row>
    <row r="24" spans="1:58" s="37" customFormat="1" x14ac:dyDescent="0.25">
      <c r="A24" s="32" t="s">
        <v>940</v>
      </c>
      <c r="B24" s="32" t="s">
        <v>1007</v>
      </c>
      <c r="C24" s="32" t="s">
        <v>1008</v>
      </c>
      <c r="D24" s="32">
        <f>VLOOKUP(B24,[2]自动化!$B$1:$G$329,6,0)/64*6</f>
        <v>5.9289130434782624</v>
      </c>
      <c r="E24" s="32" t="s">
        <v>528</v>
      </c>
      <c r="F24" s="32">
        <v>0.25</v>
      </c>
      <c r="G24" s="32"/>
      <c r="H24" s="32">
        <v>0</v>
      </c>
      <c r="I24" s="32">
        <f t="shared" si="1"/>
        <v>0.25</v>
      </c>
      <c r="J24" s="32"/>
      <c r="K24" s="32"/>
      <c r="L24" s="34">
        <f t="shared" si="2"/>
        <v>0.25</v>
      </c>
      <c r="M24" s="32">
        <f t="shared" si="3"/>
        <v>6.1789130434782624</v>
      </c>
      <c r="N24" s="32">
        <v>1.968</v>
      </c>
      <c r="O24" s="32">
        <f t="shared" si="4"/>
        <v>41.808</v>
      </c>
      <c r="P24" s="32">
        <v>65</v>
      </c>
      <c r="Q24" s="34">
        <f t="shared" si="5"/>
        <v>3.25</v>
      </c>
      <c r="R24" s="32"/>
      <c r="S24" s="32">
        <v>0.39</v>
      </c>
      <c r="T24" s="32"/>
      <c r="U24" s="32"/>
      <c r="V24" s="32">
        <f t="shared" si="6"/>
        <v>3.64</v>
      </c>
      <c r="W24" s="32" t="s">
        <v>366</v>
      </c>
      <c r="X24" s="32">
        <v>0.1</v>
      </c>
      <c r="Y24" s="32"/>
      <c r="Z24" s="32"/>
      <c r="AA24" s="32"/>
      <c r="AB24" s="32"/>
      <c r="AC24" s="35">
        <f t="shared" si="0"/>
        <v>0.1</v>
      </c>
      <c r="AD24" s="32">
        <v>16</v>
      </c>
      <c r="AE24" s="32">
        <f t="shared" si="7"/>
        <v>1.6</v>
      </c>
      <c r="AF24" s="32"/>
      <c r="AG24" s="32">
        <f t="shared" si="8"/>
        <v>1.6</v>
      </c>
      <c r="AH24" s="32">
        <v>0</v>
      </c>
      <c r="AI24" s="32"/>
      <c r="AJ24" s="32"/>
      <c r="AK24" s="32"/>
      <c r="AL24" s="32"/>
      <c r="AM24" s="32">
        <f t="shared" si="13"/>
        <v>1.6</v>
      </c>
      <c r="AN24" s="32"/>
      <c r="AO24" s="32"/>
      <c r="AP24" s="32"/>
      <c r="AQ24" s="32"/>
      <c r="AR24" s="32"/>
      <c r="AS24" s="32"/>
      <c r="AT24" s="32">
        <f t="shared" si="9"/>
        <v>0</v>
      </c>
      <c r="AU24" s="32"/>
      <c r="AV24" s="32"/>
      <c r="AW24" s="32">
        <v>0</v>
      </c>
      <c r="AX24" s="32" t="s">
        <v>1009</v>
      </c>
      <c r="AY24" s="32" t="s">
        <v>1009</v>
      </c>
      <c r="AZ24" s="32"/>
      <c r="BA24" s="32"/>
      <c r="BB24" s="32">
        <v>1.5</v>
      </c>
      <c r="BC24" s="32">
        <f t="shared" si="14"/>
        <v>1.5</v>
      </c>
      <c r="BD24" s="32">
        <f t="shared" si="10"/>
        <v>54.826913043478264</v>
      </c>
      <c r="BE24" s="36">
        <f t="shared" si="15"/>
        <v>81</v>
      </c>
      <c r="BF24" s="35">
        <f t="shared" si="12"/>
        <v>76</v>
      </c>
    </row>
    <row r="25" spans="1:58" s="37" customFormat="1" x14ac:dyDescent="0.25">
      <c r="A25" s="32" t="s">
        <v>940</v>
      </c>
      <c r="B25" s="32" t="s">
        <v>1010</v>
      </c>
      <c r="C25" s="32" t="s">
        <v>1011</v>
      </c>
      <c r="D25" s="32">
        <f>VLOOKUP(B25,[2]自动化!$B$1:$G$329,6,0)/64*6</f>
        <v>5.918315217391303</v>
      </c>
      <c r="E25" s="32" t="s">
        <v>528</v>
      </c>
      <c r="F25" s="32">
        <v>0.25</v>
      </c>
      <c r="G25" s="32"/>
      <c r="H25" s="32">
        <v>0</v>
      </c>
      <c r="I25" s="32">
        <f t="shared" si="1"/>
        <v>0.25</v>
      </c>
      <c r="J25" s="32"/>
      <c r="K25" s="32"/>
      <c r="L25" s="34">
        <f t="shared" si="2"/>
        <v>0.25</v>
      </c>
      <c r="M25" s="32">
        <f t="shared" si="3"/>
        <v>6.168315217391303</v>
      </c>
      <c r="N25" s="32">
        <v>1.5629999999999999</v>
      </c>
      <c r="O25" s="32">
        <f t="shared" si="4"/>
        <v>39.377999999999993</v>
      </c>
      <c r="P25" s="32">
        <v>79.5</v>
      </c>
      <c r="Q25" s="34">
        <f t="shared" si="5"/>
        <v>3.9750000000000001</v>
      </c>
      <c r="R25" s="32"/>
      <c r="S25" s="32">
        <v>0.495</v>
      </c>
      <c r="T25" s="32"/>
      <c r="U25" s="32"/>
      <c r="V25" s="32">
        <f t="shared" si="6"/>
        <v>4.47</v>
      </c>
      <c r="W25" s="32" t="s">
        <v>366</v>
      </c>
      <c r="X25" s="32">
        <v>0.1</v>
      </c>
      <c r="Y25" s="32"/>
      <c r="Z25" s="32"/>
      <c r="AA25" s="32"/>
      <c r="AB25" s="32"/>
      <c r="AC25" s="35">
        <f t="shared" si="0"/>
        <v>0.1</v>
      </c>
      <c r="AD25" s="32">
        <v>17</v>
      </c>
      <c r="AE25" s="32">
        <f t="shared" si="7"/>
        <v>1.7</v>
      </c>
      <c r="AF25" s="32"/>
      <c r="AG25" s="32">
        <f t="shared" si="8"/>
        <v>1.7</v>
      </c>
      <c r="AH25" s="32">
        <v>0</v>
      </c>
      <c r="AI25" s="32"/>
      <c r="AJ25" s="32"/>
      <c r="AK25" s="32"/>
      <c r="AL25" s="32"/>
      <c r="AM25" s="32">
        <f t="shared" si="13"/>
        <v>1.7</v>
      </c>
      <c r="AN25" s="32"/>
      <c r="AO25" s="32"/>
      <c r="AP25" s="32"/>
      <c r="AQ25" s="32"/>
      <c r="AR25" s="32"/>
      <c r="AS25" s="32"/>
      <c r="AT25" s="32">
        <f t="shared" si="9"/>
        <v>0</v>
      </c>
      <c r="AU25" s="32"/>
      <c r="AV25" s="32"/>
      <c r="AW25" s="32">
        <v>0</v>
      </c>
      <c r="AX25" s="32"/>
      <c r="AY25" s="32"/>
      <c r="AZ25" s="32"/>
      <c r="BA25" s="32"/>
      <c r="BB25" s="32">
        <v>0</v>
      </c>
      <c r="BC25" s="32">
        <f t="shared" si="14"/>
        <v>0</v>
      </c>
      <c r="BD25" s="32">
        <f t="shared" si="10"/>
        <v>51.816315217391299</v>
      </c>
      <c r="BE25" s="36">
        <f t="shared" si="15"/>
        <v>87</v>
      </c>
      <c r="BF25" s="35">
        <f t="shared" si="12"/>
        <v>86</v>
      </c>
    </row>
    <row r="26" spans="1:58" s="37" customFormat="1" x14ac:dyDescent="0.25">
      <c r="A26" s="32" t="s">
        <v>940</v>
      </c>
      <c r="B26" s="32" t="s">
        <v>1012</v>
      </c>
      <c r="C26" s="32" t="s">
        <v>1013</v>
      </c>
      <c r="D26" s="32">
        <f>VLOOKUP(B26,[2]自动化!$B$1:$G$329,6,0)/64*6</f>
        <v>5.7169565217391307</v>
      </c>
      <c r="E26" s="32" t="s">
        <v>528</v>
      </c>
      <c r="F26" s="32">
        <v>0.25</v>
      </c>
      <c r="G26" s="32"/>
      <c r="H26" s="32">
        <v>0</v>
      </c>
      <c r="I26" s="32">
        <f t="shared" si="1"/>
        <v>0.25</v>
      </c>
      <c r="J26" s="32"/>
      <c r="K26" s="32"/>
      <c r="L26" s="34">
        <f t="shared" si="2"/>
        <v>0.25</v>
      </c>
      <c r="M26" s="32">
        <f t="shared" si="3"/>
        <v>5.9669565217391307</v>
      </c>
      <c r="N26" s="32">
        <v>2.3420000000000001</v>
      </c>
      <c r="O26" s="32">
        <f t="shared" si="4"/>
        <v>44.052</v>
      </c>
      <c r="P26" s="32">
        <v>65</v>
      </c>
      <c r="Q26" s="34">
        <f t="shared" si="5"/>
        <v>3.25</v>
      </c>
      <c r="R26" s="32"/>
      <c r="S26" s="32">
        <v>0.88500000000000001</v>
      </c>
      <c r="T26" s="32"/>
      <c r="U26" s="32"/>
      <c r="V26" s="32">
        <f t="shared" si="6"/>
        <v>4.1349999999999998</v>
      </c>
      <c r="W26" s="32" t="s">
        <v>366</v>
      </c>
      <c r="X26" s="32">
        <v>0.1</v>
      </c>
      <c r="Y26" s="32"/>
      <c r="Z26" s="32"/>
      <c r="AA26" s="32"/>
      <c r="AB26" s="32"/>
      <c r="AC26" s="35">
        <f t="shared" si="0"/>
        <v>0.1</v>
      </c>
      <c r="AD26" s="32">
        <v>17</v>
      </c>
      <c r="AE26" s="32">
        <f t="shared" si="7"/>
        <v>1.7</v>
      </c>
      <c r="AF26" s="32"/>
      <c r="AG26" s="32">
        <f t="shared" si="8"/>
        <v>1.7</v>
      </c>
      <c r="AH26" s="32">
        <v>0</v>
      </c>
      <c r="AI26" s="32"/>
      <c r="AJ26" s="32"/>
      <c r="AK26" s="32" t="s">
        <v>77</v>
      </c>
      <c r="AL26" s="32">
        <v>0.5</v>
      </c>
      <c r="AM26" s="32">
        <f t="shared" si="13"/>
        <v>2.2000000000000002</v>
      </c>
      <c r="AN26" s="32"/>
      <c r="AO26" s="32"/>
      <c r="AP26" s="32"/>
      <c r="AQ26" s="32"/>
      <c r="AR26" s="32"/>
      <c r="AS26" s="32"/>
      <c r="AT26" s="32">
        <f t="shared" si="9"/>
        <v>0</v>
      </c>
      <c r="AU26" s="32"/>
      <c r="AV26" s="32"/>
      <c r="AW26" s="32">
        <v>0</v>
      </c>
      <c r="AX26" s="32" t="s">
        <v>1014</v>
      </c>
      <c r="AY26" s="32" t="s">
        <v>1014</v>
      </c>
      <c r="AZ26" s="32" t="s">
        <v>479</v>
      </c>
      <c r="BA26" s="32"/>
      <c r="BB26" s="32">
        <v>1.6</v>
      </c>
      <c r="BC26" s="32">
        <f t="shared" si="14"/>
        <v>1.6</v>
      </c>
      <c r="BD26" s="32">
        <f t="shared" si="10"/>
        <v>58.053956521739131</v>
      </c>
      <c r="BE26" s="36">
        <f t="shared" si="15"/>
        <v>68</v>
      </c>
      <c r="BF26" s="35">
        <f t="shared" si="12"/>
        <v>65</v>
      </c>
    </row>
    <row r="27" spans="1:58" s="37" customFormat="1" x14ac:dyDescent="0.25">
      <c r="A27" s="32" t="s">
        <v>940</v>
      </c>
      <c r="B27" s="32" t="s">
        <v>1015</v>
      </c>
      <c r="C27" s="32" t="s">
        <v>1016</v>
      </c>
      <c r="D27" s="32">
        <f>VLOOKUP(B27,[2]自动化!$B$1:$G$329,6,0)/64*6</f>
        <v>5.8367934782608684</v>
      </c>
      <c r="E27" s="32" t="s">
        <v>528</v>
      </c>
      <c r="F27" s="32">
        <v>0.25</v>
      </c>
      <c r="G27" s="32"/>
      <c r="H27" s="32">
        <v>0</v>
      </c>
      <c r="I27" s="32">
        <f t="shared" si="1"/>
        <v>0.25</v>
      </c>
      <c r="J27" s="32"/>
      <c r="K27" s="32"/>
      <c r="L27" s="34">
        <f t="shared" si="2"/>
        <v>0.25</v>
      </c>
      <c r="M27" s="32">
        <f t="shared" si="3"/>
        <v>6.0867934782608684</v>
      </c>
      <c r="N27" s="32">
        <v>2.1829999999999998</v>
      </c>
      <c r="O27" s="32">
        <f t="shared" si="4"/>
        <v>43.097999999999999</v>
      </c>
      <c r="P27" s="32">
        <v>80.5</v>
      </c>
      <c r="Q27" s="34">
        <f t="shared" si="5"/>
        <v>4.0250000000000004</v>
      </c>
      <c r="R27" s="32"/>
      <c r="S27" s="32">
        <v>0.73499999999999999</v>
      </c>
      <c r="T27" s="32"/>
      <c r="U27" s="32"/>
      <c r="V27" s="32">
        <f t="shared" si="6"/>
        <v>4.7600000000000007</v>
      </c>
      <c r="W27" s="32" t="s">
        <v>366</v>
      </c>
      <c r="X27" s="32">
        <v>0.1</v>
      </c>
      <c r="Y27" s="32"/>
      <c r="Z27" s="32"/>
      <c r="AA27" s="32"/>
      <c r="AB27" s="32"/>
      <c r="AC27" s="35">
        <f t="shared" si="0"/>
        <v>0.1</v>
      </c>
      <c r="AD27" s="32">
        <v>17</v>
      </c>
      <c r="AE27" s="32">
        <f t="shared" si="7"/>
        <v>1.7</v>
      </c>
      <c r="AF27" s="32"/>
      <c r="AG27" s="32">
        <f t="shared" si="8"/>
        <v>1.7</v>
      </c>
      <c r="AH27" s="32">
        <v>0.42</v>
      </c>
      <c r="AI27" s="32"/>
      <c r="AJ27" s="32"/>
      <c r="AK27" s="32"/>
      <c r="AL27" s="32"/>
      <c r="AM27" s="32">
        <f t="shared" si="13"/>
        <v>2.12</v>
      </c>
      <c r="AN27" s="32"/>
      <c r="AO27" s="32"/>
      <c r="AP27" s="32"/>
      <c r="AQ27" s="32"/>
      <c r="AR27" s="32"/>
      <c r="AS27" s="32"/>
      <c r="AT27" s="32">
        <f t="shared" si="9"/>
        <v>0</v>
      </c>
      <c r="AU27" s="32"/>
      <c r="AV27" s="32"/>
      <c r="AW27" s="32">
        <v>0</v>
      </c>
      <c r="AX27" s="32" t="s">
        <v>1017</v>
      </c>
      <c r="AY27" s="32" t="s">
        <v>887</v>
      </c>
      <c r="AZ27" s="32"/>
      <c r="BA27" s="32"/>
      <c r="BB27" s="32">
        <v>0.75</v>
      </c>
      <c r="BC27" s="32">
        <f t="shared" si="14"/>
        <v>0.75</v>
      </c>
      <c r="BD27" s="32">
        <f t="shared" si="10"/>
        <v>56.914793478260862</v>
      </c>
      <c r="BE27" s="36">
        <f t="shared" si="15"/>
        <v>76</v>
      </c>
      <c r="BF27" s="35">
        <f t="shared" si="12"/>
        <v>72</v>
      </c>
    </row>
    <row r="28" spans="1:58" s="37" customFormat="1" x14ac:dyDescent="0.25">
      <c r="A28" s="32" t="s">
        <v>940</v>
      </c>
      <c r="B28" s="32" t="s">
        <v>1018</v>
      </c>
      <c r="C28" s="32" t="s">
        <v>1019</v>
      </c>
      <c r="D28" s="32">
        <f>VLOOKUP(B28,[2]自动化!$B$1:$G$329,6,0)/64*6</f>
        <v>5.8172282608695651</v>
      </c>
      <c r="E28" s="32" t="s">
        <v>528</v>
      </c>
      <c r="F28" s="32">
        <v>0.25</v>
      </c>
      <c r="G28" s="32"/>
      <c r="H28" s="32">
        <v>0</v>
      </c>
      <c r="I28" s="32">
        <f t="shared" si="1"/>
        <v>0.25</v>
      </c>
      <c r="J28" s="32"/>
      <c r="K28" s="32"/>
      <c r="L28" s="34">
        <f t="shared" si="2"/>
        <v>0.25</v>
      </c>
      <c r="M28" s="32">
        <f t="shared" si="3"/>
        <v>6.0672282608695651</v>
      </c>
      <c r="N28" s="32">
        <v>1.1479999999999999</v>
      </c>
      <c r="O28" s="32">
        <f t="shared" si="4"/>
        <v>36.887999999999998</v>
      </c>
      <c r="P28" s="32">
        <v>67.5</v>
      </c>
      <c r="Q28" s="34">
        <f t="shared" si="5"/>
        <v>3.375</v>
      </c>
      <c r="R28" s="32"/>
      <c r="S28" s="32">
        <v>0.22500000000000001</v>
      </c>
      <c r="T28" s="32"/>
      <c r="U28" s="32"/>
      <c r="V28" s="32">
        <f t="shared" si="6"/>
        <v>3.6</v>
      </c>
      <c r="W28" s="32" t="s">
        <v>366</v>
      </c>
      <c r="X28" s="32">
        <v>0.1</v>
      </c>
      <c r="Y28" s="32"/>
      <c r="Z28" s="32"/>
      <c r="AA28" s="32"/>
      <c r="AB28" s="32"/>
      <c r="AC28" s="35">
        <f t="shared" si="0"/>
        <v>0.1</v>
      </c>
      <c r="AD28" s="32">
        <v>14</v>
      </c>
      <c r="AE28" s="32">
        <f t="shared" si="7"/>
        <v>1.4</v>
      </c>
      <c r="AF28" s="32"/>
      <c r="AG28" s="32">
        <f t="shared" si="8"/>
        <v>1.4</v>
      </c>
      <c r="AH28" s="32">
        <v>0</v>
      </c>
      <c r="AI28" s="32"/>
      <c r="AJ28" s="32"/>
      <c r="AK28" s="32"/>
      <c r="AL28" s="32"/>
      <c r="AM28" s="32">
        <f t="shared" si="13"/>
        <v>1.4</v>
      </c>
      <c r="AN28" s="32"/>
      <c r="AO28" s="32"/>
      <c r="AP28" s="32"/>
      <c r="AQ28" s="32"/>
      <c r="AR28" s="32"/>
      <c r="AS28" s="32"/>
      <c r="AT28" s="32">
        <f t="shared" si="9"/>
        <v>0</v>
      </c>
      <c r="AU28" s="32"/>
      <c r="AV28" s="32"/>
      <c r="AW28" s="32">
        <v>0</v>
      </c>
      <c r="AX28" s="32" t="s">
        <v>1020</v>
      </c>
      <c r="AY28" s="32" t="s">
        <v>1021</v>
      </c>
      <c r="AZ28" s="32"/>
      <c r="BA28" s="32"/>
      <c r="BB28" s="32">
        <v>1.05</v>
      </c>
      <c r="BC28" s="32">
        <f t="shared" si="14"/>
        <v>1.05</v>
      </c>
      <c r="BD28" s="32">
        <f t="shared" si="10"/>
        <v>49.105228260869559</v>
      </c>
      <c r="BE28" s="36">
        <f t="shared" si="15"/>
        <v>94</v>
      </c>
      <c r="BF28" s="35">
        <f t="shared" si="12"/>
        <v>93</v>
      </c>
    </row>
    <row r="29" spans="1:58" s="37" customFormat="1" x14ac:dyDescent="0.25">
      <c r="A29" s="32" t="s">
        <v>940</v>
      </c>
      <c r="B29" s="32" t="s">
        <v>1022</v>
      </c>
      <c r="C29" s="40" t="s">
        <v>1023</v>
      </c>
      <c r="D29" s="32">
        <f>VLOOKUP(B29,[2]自动化!$B$1:$G$329,6,0)/64*6</f>
        <v>5.9543478260869591</v>
      </c>
      <c r="E29" s="32" t="s">
        <v>528</v>
      </c>
      <c r="F29" s="32">
        <v>0.25</v>
      </c>
      <c r="G29" s="32"/>
      <c r="H29" s="32">
        <v>0</v>
      </c>
      <c r="I29" s="32">
        <f t="shared" si="1"/>
        <v>0.25</v>
      </c>
      <c r="J29" s="32"/>
      <c r="K29" s="32"/>
      <c r="L29" s="34">
        <f t="shared" si="2"/>
        <v>0.25</v>
      </c>
      <c r="M29" s="32">
        <f t="shared" si="3"/>
        <v>6.2043478260869591</v>
      </c>
      <c r="N29" s="32">
        <v>3.3180000000000001</v>
      </c>
      <c r="O29" s="32">
        <f t="shared" si="4"/>
        <v>49.908000000000001</v>
      </c>
      <c r="P29" s="32">
        <v>86</v>
      </c>
      <c r="Q29" s="34">
        <f t="shared" si="5"/>
        <v>4.3</v>
      </c>
      <c r="R29" s="32"/>
      <c r="S29" s="32">
        <v>0.9</v>
      </c>
      <c r="T29" s="32"/>
      <c r="U29" s="32"/>
      <c r="V29" s="32">
        <f t="shared" si="6"/>
        <v>5.2</v>
      </c>
      <c r="W29" s="32" t="s">
        <v>943</v>
      </c>
      <c r="X29" s="32">
        <v>0.35</v>
      </c>
      <c r="Y29" s="32"/>
      <c r="Z29" s="32"/>
      <c r="AA29" s="32"/>
      <c r="AB29" s="32"/>
      <c r="AC29" s="35">
        <f t="shared" si="0"/>
        <v>0.35</v>
      </c>
      <c r="AD29" s="32">
        <v>15</v>
      </c>
      <c r="AE29" s="32">
        <f t="shared" si="7"/>
        <v>1.5</v>
      </c>
      <c r="AF29" s="32"/>
      <c r="AG29" s="32">
        <f t="shared" si="8"/>
        <v>1.5</v>
      </c>
      <c r="AH29" s="32">
        <v>2</v>
      </c>
      <c r="AI29" s="32" t="str">
        <f>VLOOKUP(B29,[1]Sheet1!$A$1:$E$28,4,0)</f>
        <v>星级志愿者+1.5</v>
      </c>
      <c r="AJ29" s="32">
        <v>1.5</v>
      </c>
      <c r="AK29" s="32" t="s">
        <v>1024</v>
      </c>
      <c r="AL29" s="32">
        <v>0.3</v>
      </c>
      <c r="AM29" s="32">
        <f t="shared" si="13"/>
        <v>5.3</v>
      </c>
      <c r="AN29" s="32" t="s">
        <v>1025</v>
      </c>
      <c r="AO29" s="32">
        <v>0.4</v>
      </c>
      <c r="AP29" s="32"/>
      <c r="AQ29" s="32"/>
      <c r="AR29" s="32"/>
      <c r="AS29" s="32"/>
      <c r="AT29" s="32">
        <f t="shared" si="9"/>
        <v>0.4</v>
      </c>
      <c r="AU29" s="32" t="s">
        <v>131</v>
      </c>
      <c r="AV29" s="32" t="s">
        <v>693</v>
      </c>
      <c r="AW29" s="32">
        <v>0.4</v>
      </c>
      <c r="AX29" s="32" t="s">
        <v>1026</v>
      </c>
      <c r="AY29" s="32" t="s">
        <v>1027</v>
      </c>
      <c r="AZ29" s="32" t="s">
        <v>1028</v>
      </c>
      <c r="BA29" s="32"/>
      <c r="BB29" s="32">
        <v>2.8</v>
      </c>
      <c r="BC29" s="32">
        <f t="shared" si="14"/>
        <v>3.5999999999999996</v>
      </c>
      <c r="BD29" s="32">
        <f t="shared" si="10"/>
        <v>70.562347826086963</v>
      </c>
      <c r="BE29" s="36">
        <f t="shared" si="15"/>
        <v>19</v>
      </c>
      <c r="BF29" s="35">
        <f t="shared" si="12"/>
        <v>1</v>
      </c>
    </row>
    <row r="30" spans="1:58" s="37" customFormat="1" x14ac:dyDescent="0.25">
      <c r="A30" s="32" t="s">
        <v>1029</v>
      </c>
      <c r="B30" s="32" t="s">
        <v>1030</v>
      </c>
      <c r="C30" s="40" t="s">
        <v>1031</v>
      </c>
      <c r="D30" s="32">
        <v>5.8387500000000001</v>
      </c>
      <c r="E30" s="32" t="s">
        <v>72</v>
      </c>
      <c r="F30" s="32">
        <v>0.5</v>
      </c>
      <c r="G30" s="32"/>
      <c r="H30" s="32">
        <v>0</v>
      </c>
      <c r="I30" s="32">
        <f t="shared" si="1"/>
        <v>0.5</v>
      </c>
      <c r="J30" s="32"/>
      <c r="K30" s="32"/>
      <c r="L30" s="34">
        <f t="shared" si="2"/>
        <v>0.5</v>
      </c>
      <c r="M30" s="32">
        <f t="shared" si="3"/>
        <v>6.3387500000000001</v>
      </c>
      <c r="N30" s="32">
        <v>2.8279999999999998</v>
      </c>
      <c r="O30" s="32">
        <f t="shared" si="4"/>
        <v>46.967999999999996</v>
      </c>
      <c r="P30" s="32">
        <v>79.5</v>
      </c>
      <c r="Q30" s="34">
        <f t="shared" si="5"/>
        <v>3.9750000000000001</v>
      </c>
      <c r="R30" s="32"/>
      <c r="S30" s="32">
        <v>0.315</v>
      </c>
      <c r="T30" s="32"/>
      <c r="U30" s="32"/>
      <c r="V30" s="32">
        <f t="shared" si="6"/>
        <v>4.29</v>
      </c>
      <c r="W30" s="32"/>
      <c r="X30" s="32"/>
      <c r="Y30" s="32"/>
      <c r="Z30" s="32"/>
      <c r="AA30" s="32"/>
      <c r="AB30" s="32"/>
      <c r="AC30" s="35">
        <f t="shared" si="0"/>
        <v>0</v>
      </c>
      <c r="AD30" s="32">
        <v>14</v>
      </c>
      <c r="AE30" s="32">
        <f t="shared" si="7"/>
        <v>1.4</v>
      </c>
      <c r="AF30" s="32"/>
      <c r="AG30" s="32">
        <f t="shared" si="8"/>
        <v>1.4</v>
      </c>
      <c r="AH30" s="32">
        <v>0.42</v>
      </c>
      <c r="AI30" s="32"/>
      <c r="AJ30" s="32"/>
      <c r="AK30" s="32" t="s">
        <v>77</v>
      </c>
      <c r="AL30" s="32">
        <v>0.5</v>
      </c>
      <c r="AM30" s="32">
        <f t="shared" si="13"/>
        <v>2.3199999999999998</v>
      </c>
      <c r="AN30" s="32"/>
      <c r="AO30" s="32"/>
      <c r="AP30" s="32"/>
      <c r="AQ30" s="32"/>
      <c r="AR30" s="32"/>
      <c r="AS30" s="32"/>
      <c r="AT30" s="32">
        <f t="shared" si="9"/>
        <v>0</v>
      </c>
      <c r="AU30" s="32"/>
      <c r="AV30" s="32"/>
      <c r="AW30" s="32">
        <v>0</v>
      </c>
      <c r="AX30" s="32" t="s">
        <v>1032</v>
      </c>
      <c r="AY30" s="32" t="s">
        <v>1033</v>
      </c>
      <c r="AZ30" s="32"/>
      <c r="BA30" s="32"/>
      <c r="BB30" s="32">
        <v>1.1000000000000001</v>
      </c>
      <c r="BC30" s="32">
        <f t="shared" si="14"/>
        <v>1.1000000000000001</v>
      </c>
      <c r="BD30" s="32">
        <f t="shared" si="10"/>
        <v>61.016749999999995</v>
      </c>
      <c r="BE30" s="36">
        <f t="shared" si="15"/>
        <v>44</v>
      </c>
      <c r="BF30" s="35">
        <f t="shared" si="12"/>
        <v>45</v>
      </c>
    </row>
    <row r="31" spans="1:58" s="37" customFormat="1" x14ac:dyDescent="0.25">
      <c r="A31" s="32" t="s">
        <v>1029</v>
      </c>
      <c r="B31" s="32" t="s">
        <v>1034</v>
      </c>
      <c r="C31" s="32" t="s">
        <v>1035</v>
      </c>
      <c r="D31" s="32">
        <v>5.5837500000000002</v>
      </c>
      <c r="E31" s="32" t="s">
        <v>72</v>
      </c>
      <c r="F31" s="32">
        <v>0.5</v>
      </c>
      <c r="G31" s="32"/>
      <c r="H31" s="32">
        <v>0</v>
      </c>
      <c r="I31" s="32">
        <f t="shared" si="1"/>
        <v>0.5</v>
      </c>
      <c r="J31" s="32"/>
      <c r="K31" s="32"/>
      <c r="L31" s="34">
        <f t="shared" si="2"/>
        <v>0.5</v>
      </c>
      <c r="M31" s="32">
        <f t="shared" si="3"/>
        <v>6.0837500000000002</v>
      </c>
      <c r="N31" s="32">
        <v>3.6120000000000001</v>
      </c>
      <c r="O31" s="32">
        <f t="shared" si="4"/>
        <v>51.672000000000004</v>
      </c>
      <c r="P31" s="32">
        <v>65</v>
      </c>
      <c r="Q31" s="34">
        <f t="shared" si="5"/>
        <v>3.25</v>
      </c>
      <c r="R31" s="32"/>
      <c r="S31" s="32">
        <v>0.9</v>
      </c>
      <c r="T31" s="32"/>
      <c r="U31" s="32"/>
      <c r="V31" s="32">
        <f t="shared" si="6"/>
        <v>4.1500000000000004</v>
      </c>
      <c r="W31" s="32"/>
      <c r="X31" s="32"/>
      <c r="Y31" s="32"/>
      <c r="Z31" s="32"/>
      <c r="AA31" s="32"/>
      <c r="AB31" s="32"/>
      <c r="AC31" s="35">
        <f t="shared" si="0"/>
        <v>0</v>
      </c>
      <c r="AD31" s="32">
        <v>12</v>
      </c>
      <c r="AE31" s="32">
        <f t="shared" si="7"/>
        <v>1.2</v>
      </c>
      <c r="AF31" s="32"/>
      <c r="AG31" s="32">
        <f t="shared" si="8"/>
        <v>1.2</v>
      </c>
      <c r="AH31" s="32">
        <v>0.1</v>
      </c>
      <c r="AI31" s="32"/>
      <c r="AJ31" s="32"/>
      <c r="AK31" s="32" t="s">
        <v>130</v>
      </c>
      <c r="AL31" s="32">
        <v>0.2</v>
      </c>
      <c r="AM31" s="32">
        <f t="shared" si="13"/>
        <v>1.5</v>
      </c>
      <c r="AN31" s="32"/>
      <c r="AO31" s="32"/>
      <c r="AP31" s="32"/>
      <c r="AQ31" s="32"/>
      <c r="AR31" s="32"/>
      <c r="AS31" s="32"/>
      <c r="AT31" s="32">
        <f t="shared" si="9"/>
        <v>0</v>
      </c>
      <c r="AU31" s="32"/>
      <c r="AV31" s="32"/>
      <c r="AW31" s="32">
        <v>0</v>
      </c>
      <c r="AX31" s="32" t="s">
        <v>236</v>
      </c>
      <c r="AY31" s="32" t="s">
        <v>117</v>
      </c>
      <c r="AZ31" s="32" t="s">
        <v>532</v>
      </c>
      <c r="BA31" s="32"/>
      <c r="BB31" s="32">
        <v>1.95</v>
      </c>
      <c r="BC31" s="32">
        <f t="shared" si="14"/>
        <v>1.95</v>
      </c>
      <c r="BD31" s="32">
        <f t="shared" si="10"/>
        <v>65.35575</v>
      </c>
      <c r="BE31" s="36">
        <f t="shared" si="15"/>
        <v>7</v>
      </c>
      <c r="BF31" s="35">
        <f t="shared" si="12"/>
        <v>17</v>
      </c>
    </row>
    <row r="32" spans="1:58" s="37" customFormat="1" x14ac:dyDescent="0.25">
      <c r="A32" s="32" t="s">
        <v>1029</v>
      </c>
      <c r="B32" s="32" t="s">
        <v>1036</v>
      </c>
      <c r="C32" s="32" t="s">
        <v>1037</v>
      </c>
      <c r="D32" s="32">
        <v>5.6158124999999997</v>
      </c>
      <c r="E32" s="32" t="s">
        <v>72</v>
      </c>
      <c r="F32" s="32">
        <v>0.5</v>
      </c>
      <c r="G32" s="32"/>
      <c r="H32" s="32">
        <v>0</v>
      </c>
      <c r="I32" s="32">
        <f t="shared" si="1"/>
        <v>0.5</v>
      </c>
      <c r="J32" s="32"/>
      <c r="K32" s="32"/>
      <c r="L32" s="34">
        <f t="shared" si="2"/>
        <v>0.5</v>
      </c>
      <c r="M32" s="32">
        <f t="shared" si="3"/>
        <v>6.1158124999999997</v>
      </c>
      <c r="N32" s="32">
        <v>2.7759999999999998</v>
      </c>
      <c r="O32" s="32">
        <f t="shared" si="4"/>
        <v>46.655999999999992</v>
      </c>
      <c r="P32" s="32">
        <v>63</v>
      </c>
      <c r="Q32" s="34">
        <f t="shared" si="5"/>
        <v>3.15</v>
      </c>
      <c r="R32" s="32"/>
      <c r="S32" s="32">
        <v>0.75</v>
      </c>
      <c r="T32" s="32"/>
      <c r="U32" s="32"/>
      <c r="V32" s="32">
        <f t="shared" si="6"/>
        <v>3.9</v>
      </c>
      <c r="W32" s="32"/>
      <c r="X32" s="32"/>
      <c r="Y32" s="32"/>
      <c r="Z32" s="32"/>
      <c r="AA32" s="32"/>
      <c r="AB32" s="32"/>
      <c r="AC32" s="35">
        <f t="shared" si="0"/>
        <v>0</v>
      </c>
      <c r="AD32" s="32">
        <v>12</v>
      </c>
      <c r="AE32" s="32">
        <f t="shared" si="7"/>
        <v>1.2</v>
      </c>
      <c r="AF32" s="32"/>
      <c r="AG32" s="32">
        <f t="shared" si="8"/>
        <v>1.2</v>
      </c>
      <c r="AH32" s="32">
        <v>0.18</v>
      </c>
      <c r="AI32" s="32"/>
      <c r="AJ32" s="32"/>
      <c r="AK32" s="32"/>
      <c r="AL32" s="32"/>
      <c r="AM32" s="32">
        <f t="shared" si="13"/>
        <v>1.38</v>
      </c>
      <c r="AN32" s="32"/>
      <c r="AO32" s="32"/>
      <c r="AP32" s="32"/>
      <c r="AQ32" s="32"/>
      <c r="AR32" s="32"/>
      <c r="AS32" s="32"/>
      <c r="AT32" s="32">
        <f t="shared" si="9"/>
        <v>0</v>
      </c>
      <c r="AU32" s="32"/>
      <c r="AV32" s="32"/>
      <c r="AW32" s="32">
        <v>0</v>
      </c>
      <c r="AX32" s="32" t="s">
        <v>248</v>
      </c>
      <c r="AY32" s="32" t="s">
        <v>237</v>
      </c>
      <c r="AZ32" s="32" t="s">
        <v>124</v>
      </c>
      <c r="BA32" s="32"/>
      <c r="BB32" s="32">
        <v>2</v>
      </c>
      <c r="BC32" s="32">
        <f t="shared" si="14"/>
        <v>2</v>
      </c>
      <c r="BD32" s="32">
        <f t="shared" si="10"/>
        <v>60.05181249999999</v>
      </c>
      <c r="BE32" s="36">
        <f t="shared" si="15"/>
        <v>50</v>
      </c>
      <c r="BF32" s="35">
        <f t="shared" si="12"/>
        <v>53</v>
      </c>
    </row>
    <row r="33" spans="1:58" s="37" customFormat="1" x14ac:dyDescent="0.25">
      <c r="A33" s="32" t="s">
        <v>1029</v>
      </c>
      <c r="B33" s="32" t="s">
        <v>1038</v>
      </c>
      <c r="C33" s="32" t="s">
        <v>1039</v>
      </c>
      <c r="D33" s="32">
        <v>5.6461874999999999</v>
      </c>
      <c r="E33" s="32" t="s">
        <v>72</v>
      </c>
      <c r="F33" s="32">
        <v>0.5</v>
      </c>
      <c r="G33" s="32"/>
      <c r="H33" s="32">
        <v>0</v>
      </c>
      <c r="I33" s="32">
        <f t="shared" si="1"/>
        <v>0.5</v>
      </c>
      <c r="J33" s="32"/>
      <c r="K33" s="32"/>
      <c r="L33" s="34">
        <f t="shared" si="2"/>
        <v>0.5</v>
      </c>
      <c r="M33" s="32">
        <f t="shared" si="3"/>
        <v>6.1461874999999999</v>
      </c>
      <c r="N33" s="32">
        <v>3.0150000000000001</v>
      </c>
      <c r="O33" s="32">
        <f t="shared" si="4"/>
        <v>48.09</v>
      </c>
      <c r="P33" s="32">
        <v>64.5</v>
      </c>
      <c r="Q33" s="34">
        <f t="shared" si="5"/>
        <v>3.2250000000000001</v>
      </c>
      <c r="R33" s="32"/>
      <c r="S33" s="32">
        <v>0.36</v>
      </c>
      <c r="T33" s="32"/>
      <c r="U33" s="32"/>
      <c r="V33" s="32">
        <f t="shared" si="6"/>
        <v>3.585</v>
      </c>
      <c r="W33" s="32"/>
      <c r="X33" s="32"/>
      <c r="Y33" s="32"/>
      <c r="Z33" s="32"/>
      <c r="AA33" s="32"/>
      <c r="AB33" s="32"/>
      <c r="AC33" s="35">
        <f t="shared" si="0"/>
        <v>0</v>
      </c>
      <c r="AD33" s="32">
        <v>12</v>
      </c>
      <c r="AE33" s="32">
        <f t="shared" si="7"/>
        <v>1.2</v>
      </c>
      <c r="AF33" s="32"/>
      <c r="AG33" s="32">
        <f t="shared" si="8"/>
        <v>1.2</v>
      </c>
      <c r="AH33" s="32">
        <v>0</v>
      </c>
      <c r="AI33" s="32"/>
      <c r="AJ33" s="32"/>
      <c r="AK33" s="32"/>
      <c r="AL33" s="32"/>
      <c r="AM33" s="32">
        <f t="shared" si="13"/>
        <v>1.2</v>
      </c>
      <c r="AN33" s="32"/>
      <c r="AO33" s="32"/>
      <c r="AP33" s="32"/>
      <c r="AQ33" s="32"/>
      <c r="AR33" s="32"/>
      <c r="AS33" s="32"/>
      <c r="AT33" s="32">
        <f t="shared" si="9"/>
        <v>0</v>
      </c>
      <c r="AU33" s="32"/>
      <c r="AV33" s="32"/>
      <c r="AW33" s="32">
        <v>0</v>
      </c>
      <c r="AX33" s="32"/>
      <c r="AY33" s="32"/>
      <c r="AZ33" s="32"/>
      <c r="BA33" s="32"/>
      <c r="BB33" s="32">
        <v>0</v>
      </c>
      <c r="BC33" s="32">
        <f t="shared" si="14"/>
        <v>0</v>
      </c>
      <c r="BD33" s="32">
        <f t="shared" si="10"/>
        <v>59.021187500000003</v>
      </c>
      <c r="BE33" s="36">
        <f t="shared" si="15"/>
        <v>29</v>
      </c>
      <c r="BF33" s="35">
        <f t="shared" si="12"/>
        <v>60</v>
      </c>
    </row>
    <row r="34" spans="1:58" s="37" customFormat="1" x14ac:dyDescent="0.25">
      <c r="A34" s="32" t="s">
        <v>1029</v>
      </c>
      <c r="B34" s="32" t="s">
        <v>1040</v>
      </c>
      <c r="C34" s="32" t="s">
        <v>1041</v>
      </c>
      <c r="D34" s="32">
        <v>5.8537499999999998</v>
      </c>
      <c r="E34" s="32" t="s">
        <v>72</v>
      </c>
      <c r="F34" s="32">
        <v>0.5</v>
      </c>
      <c r="G34" s="32"/>
      <c r="H34" s="32">
        <v>0</v>
      </c>
      <c r="I34" s="32">
        <f t="shared" si="1"/>
        <v>0.5</v>
      </c>
      <c r="J34" s="32"/>
      <c r="K34" s="32"/>
      <c r="L34" s="34">
        <f t="shared" si="2"/>
        <v>0.5</v>
      </c>
      <c r="M34" s="32">
        <f t="shared" si="3"/>
        <v>6.3537499999999998</v>
      </c>
      <c r="N34" s="32">
        <v>2.2029999999999998</v>
      </c>
      <c r="O34" s="32">
        <f t="shared" si="4"/>
        <v>43.217999999999996</v>
      </c>
      <c r="P34" s="32">
        <v>73</v>
      </c>
      <c r="Q34" s="34">
        <f t="shared" si="5"/>
        <v>3.65</v>
      </c>
      <c r="R34" s="32"/>
      <c r="S34" s="32">
        <v>0.315</v>
      </c>
      <c r="T34" s="32"/>
      <c r="U34" s="32"/>
      <c r="V34" s="32">
        <f t="shared" si="6"/>
        <v>3.9649999999999999</v>
      </c>
      <c r="W34" s="32"/>
      <c r="X34" s="32"/>
      <c r="Y34" s="32"/>
      <c r="Z34" s="32"/>
      <c r="AA34" s="32"/>
      <c r="AB34" s="32"/>
      <c r="AC34" s="35">
        <f t="shared" si="0"/>
        <v>0</v>
      </c>
      <c r="AD34" s="32">
        <v>14</v>
      </c>
      <c r="AE34" s="32">
        <f t="shared" si="7"/>
        <v>1.4</v>
      </c>
      <c r="AF34" s="32"/>
      <c r="AG34" s="32">
        <f t="shared" si="8"/>
        <v>1.4</v>
      </c>
      <c r="AH34" s="32">
        <v>0</v>
      </c>
      <c r="AI34" s="32"/>
      <c r="AJ34" s="32"/>
      <c r="AK34" s="32"/>
      <c r="AL34" s="32"/>
      <c r="AM34" s="32">
        <f t="shared" si="13"/>
        <v>1.4</v>
      </c>
      <c r="AN34" s="32"/>
      <c r="AO34" s="32"/>
      <c r="AP34" s="32"/>
      <c r="AQ34" s="32"/>
      <c r="AR34" s="32"/>
      <c r="AS34" s="32"/>
      <c r="AT34" s="32">
        <f t="shared" si="9"/>
        <v>0</v>
      </c>
      <c r="AU34" s="32"/>
      <c r="AV34" s="32"/>
      <c r="AW34" s="32">
        <v>0</v>
      </c>
      <c r="AX34" s="32"/>
      <c r="AY34" s="32"/>
      <c r="AZ34" s="32"/>
      <c r="BA34" s="32"/>
      <c r="BB34" s="32">
        <v>0</v>
      </c>
      <c r="BC34" s="32">
        <f t="shared" si="14"/>
        <v>0</v>
      </c>
      <c r="BD34" s="32">
        <f t="shared" si="10"/>
        <v>54.936749999999996</v>
      </c>
      <c r="BE34" s="36">
        <f t="shared" si="15"/>
        <v>75</v>
      </c>
      <c r="BF34" s="35">
        <f t="shared" si="12"/>
        <v>75</v>
      </c>
    </row>
    <row r="35" spans="1:58" s="37" customFormat="1" x14ac:dyDescent="0.25">
      <c r="A35" s="32" t="s">
        <v>1029</v>
      </c>
      <c r="B35" s="32" t="s">
        <v>1042</v>
      </c>
      <c r="C35" s="32" t="s">
        <v>1043</v>
      </c>
      <c r="D35" s="32">
        <v>5.6986875000000001</v>
      </c>
      <c r="E35" s="32" t="s">
        <v>72</v>
      </c>
      <c r="F35" s="32">
        <v>0.5</v>
      </c>
      <c r="G35" s="32"/>
      <c r="H35" s="32">
        <v>0</v>
      </c>
      <c r="I35" s="32">
        <f t="shared" si="1"/>
        <v>0.5</v>
      </c>
      <c r="J35" s="32"/>
      <c r="K35" s="32"/>
      <c r="L35" s="34">
        <f t="shared" si="2"/>
        <v>0.5</v>
      </c>
      <c r="M35" s="32">
        <f t="shared" si="3"/>
        <v>6.1986875000000001</v>
      </c>
      <c r="N35" s="32">
        <v>1.9730000000000001</v>
      </c>
      <c r="O35" s="32">
        <f t="shared" si="4"/>
        <v>41.838000000000001</v>
      </c>
      <c r="P35" s="32">
        <v>71</v>
      </c>
      <c r="Q35" s="34">
        <f t="shared" si="5"/>
        <v>3.55</v>
      </c>
      <c r="R35" s="32"/>
      <c r="S35" s="32">
        <v>0.3</v>
      </c>
      <c r="T35" s="32"/>
      <c r="U35" s="32"/>
      <c r="V35" s="32">
        <f t="shared" si="6"/>
        <v>3.8499999999999996</v>
      </c>
      <c r="W35" s="32"/>
      <c r="X35" s="32"/>
      <c r="Y35" s="32"/>
      <c r="Z35" s="32"/>
      <c r="AA35" s="32"/>
      <c r="AB35" s="32"/>
      <c r="AC35" s="35">
        <f t="shared" si="0"/>
        <v>0</v>
      </c>
      <c r="AD35" s="32">
        <v>19</v>
      </c>
      <c r="AE35" s="32">
        <f t="shared" si="7"/>
        <v>1.9</v>
      </c>
      <c r="AF35" s="32"/>
      <c r="AG35" s="32">
        <f t="shared" si="8"/>
        <v>1.9</v>
      </c>
      <c r="AH35" s="32">
        <v>0</v>
      </c>
      <c r="AI35" s="32"/>
      <c r="AJ35" s="32"/>
      <c r="AK35" s="32"/>
      <c r="AL35" s="32"/>
      <c r="AM35" s="32">
        <f t="shared" si="13"/>
        <v>1.9</v>
      </c>
      <c r="AN35" s="32"/>
      <c r="AO35" s="32"/>
      <c r="AP35" s="32"/>
      <c r="AQ35" s="32"/>
      <c r="AR35" s="32"/>
      <c r="AS35" s="32"/>
      <c r="AT35" s="32">
        <f t="shared" si="9"/>
        <v>0</v>
      </c>
      <c r="AU35" s="32"/>
      <c r="AV35" s="32"/>
      <c r="AW35" s="32">
        <v>0</v>
      </c>
      <c r="AX35" s="32"/>
      <c r="AY35" s="32"/>
      <c r="AZ35" s="32"/>
      <c r="BA35" s="32"/>
      <c r="BB35" s="32">
        <v>0</v>
      </c>
      <c r="BC35" s="32">
        <f t="shared" si="14"/>
        <v>0</v>
      </c>
      <c r="BD35" s="32">
        <f t="shared" si="10"/>
        <v>53.786687499999999</v>
      </c>
      <c r="BE35" s="36">
        <f t="shared" si="15"/>
        <v>80</v>
      </c>
      <c r="BF35" s="35">
        <f t="shared" si="12"/>
        <v>80</v>
      </c>
    </row>
    <row r="36" spans="1:58" s="37" customFormat="1" x14ac:dyDescent="0.25">
      <c r="A36" s="32" t="s">
        <v>1029</v>
      </c>
      <c r="B36" s="32" t="s">
        <v>1044</v>
      </c>
      <c r="C36" s="32" t="s">
        <v>1045</v>
      </c>
      <c r="D36" s="32">
        <v>5.8650000000000002</v>
      </c>
      <c r="E36" s="32" t="s">
        <v>72</v>
      </c>
      <c r="F36" s="32">
        <v>0.5</v>
      </c>
      <c r="G36" s="32"/>
      <c r="H36" s="32">
        <v>0</v>
      </c>
      <c r="I36" s="32">
        <f t="shared" si="1"/>
        <v>0.5</v>
      </c>
      <c r="J36" s="32" t="s">
        <v>1046</v>
      </c>
      <c r="K36" s="32">
        <v>0.25</v>
      </c>
      <c r="L36" s="34">
        <f t="shared" si="2"/>
        <v>0.75</v>
      </c>
      <c r="M36" s="32">
        <f t="shared" si="3"/>
        <v>6.6150000000000002</v>
      </c>
      <c r="N36" s="32">
        <v>2.698</v>
      </c>
      <c r="O36" s="32">
        <f t="shared" si="4"/>
        <v>46.188000000000002</v>
      </c>
      <c r="P36" s="32">
        <v>77.5</v>
      </c>
      <c r="Q36" s="34">
        <f t="shared" si="5"/>
        <v>3.875</v>
      </c>
      <c r="R36" s="32"/>
      <c r="S36" s="32">
        <v>0.9</v>
      </c>
      <c r="T36" s="32"/>
      <c r="U36" s="32"/>
      <c r="V36" s="32">
        <f t="shared" si="6"/>
        <v>4.7750000000000004</v>
      </c>
      <c r="W36" s="32" t="s">
        <v>1047</v>
      </c>
      <c r="X36" s="32">
        <v>0.1</v>
      </c>
      <c r="Y36" s="32"/>
      <c r="Z36" s="32"/>
      <c r="AA36" s="32"/>
      <c r="AB36" s="32"/>
      <c r="AC36" s="35">
        <f t="shared" si="0"/>
        <v>0.1</v>
      </c>
      <c r="AD36" s="32">
        <v>19</v>
      </c>
      <c r="AE36" s="32">
        <f t="shared" si="7"/>
        <v>1.9</v>
      </c>
      <c r="AF36" s="32"/>
      <c r="AG36" s="32">
        <f t="shared" si="8"/>
        <v>1.9</v>
      </c>
      <c r="AH36" s="32">
        <v>0.22</v>
      </c>
      <c r="AI36" s="32"/>
      <c r="AJ36" s="32"/>
      <c r="AK36" s="32" t="s">
        <v>130</v>
      </c>
      <c r="AL36" s="32">
        <v>0.2</v>
      </c>
      <c r="AM36" s="32">
        <f t="shared" si="13"/>
        <v>2.3200000000000003</v>
      </c>
      <c r="AN36" s="32"/>
      <c r="AO36" s="32"/>
      <c r="AP36" s="32"/>
      <c r="AQ36" s="32"/>
      <c r="AR36" s="32"/>
      <c r="AS36" s="32"/>
      <c r="AT36" s="32">
        <f t="shared" si="9"/>
        <v>0</v>
      </c>
      <c r="AU36" s="32"/>
      <c r="AV36" s="32"/>
      <c r="AW36" s="32">
        <v>0</v>
      </c>
      <c r="AX36" s="32" t="s">
        <v>1048</v>
      </c>
      <c r="AY36" s="32" t="s">
        <v>1049</v>
      </c>
      <c r="AZ36" s="32" t="s">
        <v>172</v>
      </c>
      <c r="BA36" s="32"/>
      <c r="BB36" s="32">
        <v>1.65</v>
      </c>
      <c r="BC36" s="32">
        <f t="shared" si="14"/>
        <v>1.65</v>
      </c>
      <c r="BD36" s="32">
        <f t="shared" si="10"/>
        <v>61.648000000000003</v>
      </c>
      <c r="BE36" s="36">
        <f t="shared" si="15"/>
        <v>55</v>
      </c>
      <c r="BF36" s="35">
        <f t="shared" si="12"/>
        <v>40</v>
      </c>
    </row>
    <row r="37" spans="1:58" s="37" customFormat="1" x14ac:dyDescent="0.25">
      <c r="A37" s="32" t="s">
        <v>1029</v>
      </c>
      <c r="B37" s="32" t="s">
        <v>1050</v>
      </c>
      <c r="C37" s="32" t="s">
        <v>1051</v>
      </c>
      <c r="D37" s="32">
        <v>5.3953125000000002</v>
      </c>
      <c r="E37" s="32" t="s">
        <v>72</v>
      </c>
      <c r="F37" s="32">
        <v>0.5</v>
      </c>
      <c r="G37" s="32"/>
      <c r="H37" s="32">
        <v>0</v>
      </c>
      <c r="I37" s="32">
        <f t="shared" ref="I37:I99" si="16">F37+H37</f>
        <v>0.5</v>
      </c>
      <c r="J37" s="32"/>
      <c r="K37" s="32"/>
      <c r="L37" s="34">
        <f t="shared" si="2"/>
        <v>0.5</v>
      </c>
      <c r="M37" s="32">
        <f t="shared" si="3"/>
        <v>5.8953125000000002</v>
      </c>
      <c r="N37" s="32">
        <v>3.2490000000000001</v>
      </c>
      <c r="O37" s="32">
        <f t="shared" ref="O37:O53" si="17">(N37*10+50)*0.6</f>
        <v>49.494000000000007</v>
      </c>
      <c r="P37" s="32">
        <v>96</v>
      </c>
      <c r="Q37" s="34">
        <f t="shared" si="5"/>
        <v>4.8</v>
      </c>
      <c r="R37" s="32"/>
      <c r="S37" s="32">
        <v>0.9</v>
      </c>
      <c r="T37" s="32"/>
      <c r="U37" s="32"/>
      <c r="V37" s="32">
        <f t="shared" si="6"/>
        <v>5.7</v>
      </c>
      <c r="W37" s="32" t="s">
        <v>1052</v>
      </c>
      <c r="X37" s="32">
        <v>1.1000000000000001</v>
      </c>
      <c r="Y37" s="32"/>
      <c r="Z37" s="32"/>
      <c r="AA37" s="32"/>
      <c r="AB37" s="32"/>
      <c r="AC37" s="35">
        <f t="shared" ref="AC37:AC76" si="18">X37+Z37+AB37</f>
        <v>1.1000000000000001</v>
      </c>
      <c r="AD37" s="32">
        <v>19</v>
      </c>
      <c r="AE37" s="32">
        <f t="shared" si="7"/>
        <v>1.9</v>
      </c>
      <c r="AF37" s="32"/>
      <c r="AG37" s="32">
        <f t="shared" si="8"/>
        <v>1.9</v>
      </c>
      <c r="AH37" s="32">
        <v>0.38</v>
      </c>
      <c r="AI37" s="32"/>
      <c r="AJ37" s="32"/>
      <c r="AK37" s="32"/>
      <c r="AL37" s="32"/>
      <c r="AM37" s="32">
        <f t="shared" si="13"/>
        <v>2.2799999999999998</v>
      </c>
      <c r="AN37" s="32" t="s">
        <v>1053</v>
      </c>
      <c r="AO37" s="32">
        <v>0.4</v>
      </c>
      <c r="AP37" s="32"/>
      <c r="AQ37" s="32"/>
      <c r="AR37" s="32"/>
      <c r="AS37" s="32"/>
      <c r="AT37" s="32">
        <f t="shared" si="9"/>
        <v>0.4</v>
      </c>
      <c r="AU37" s="32" t="s">
        <v>981</v>
      </c>
      <c r="AV37" s="32"/>
      <c r="AW37" s="32">
        <v>0.15</v>
      </c>
      <c r="AX37" s="32" t="s">
        <v>1054</v>
      </c>
      <c r="AY37" s="32" t="s">
        <v>1055</v>
      </c>
      <c r="AZ37" s="32" t="s">
        <v>1056</v>
      </c>
      <c r="BA37" s="32"/>
      <c r="BB37" s="32">
        <v>2.2999999999999998</v>
      </c>
      <c r="BC37" s="32">
        <f t="shared" si="14"/>
        <v>2.8499999999999996</v>
      </c>
      <c r="BD37" s="32">
        <f t="shared" si="10"/>
        <v>67.319312500000009</v>
      </c>
      <c r="BE37" s="36">
        <f t="shared" si="15"/>
        <v>24</v>
      </c>
      <c r="BF37" s="35">
        <f t="shared" si="12"/>
        <v>9</v>
      </c>
    </row>
    <row r="38" spans="1:58" s="37" customFormat="1" x14ac:dyDescent="0.25">
      <c r="A38" s="32" t="s">
        <v>1029</v>
      </c>
      <c r="B38" s="32" t="s">
        <v>1057</v>
      </c>
      <c r="C38" s="32" t="s">
        <v>1058</v>
      </c>
      <c r="D38" s="32">
        <v>5.6236875</v>
      </c>
      <c r="E38" s="32" t="s">
        <v>72</v>
      </c>
      <c r="F38" s="32">
        <v>0.5</v>
      </c>
      <c r="G38" s="32"/>
      <c r="H38" s="32">
        <v>0</v>
      </c>
      <c r="I38" s="32">
        <f t="shared" si="16"/>
        <v>0.5</v>
      </c>
      <c r="J38" s="32"/>
      <c r="K38" s="32"/>
      <c r="L38" s="34">
        <f t="shared" ref="L38:L99" si="19">I38+K38</f>
        <v>0.5</v>
      </c>
      <c r="M38" s="32">
        <f t="shared" ref="M38:M53" si="20">D38+L38</f>
        <v>6.1236875</v>
      </c>
      <c r="N38" s="32">
        <v>2.5550000000000002</v>
      </c>
      <c r="O38" s="32">
        <f t="shared" si="17"/>
        <v>45.33</v>
      </c>
      <c r="P38" s="32">
        <v>63.5</v>
      </c>
      <c r="Q38" s="34">
        <f t="shared" ref="Q38:Q53" si="21">P38*5/100</f>
        <v>3.1749999999999998</v>
      </c>
      <c r="R38" s="32"/>
      <c r="S38" s="32">
        <v>0.9</v>
      </c>
      <c r="T38" s="32"/>
      <c r="U38" s="32"/>
      <c r="V38" s="32">
        <f t="shared" ref="V38:V53" si="22">Q38+S38+U38</f>
        <v>4.0750000000000002</v>
      </c>
      <c r="W38" s="32"/>
      <c r="X38" s="32"/>
      <c r="Y38" s="32"/>
      <c r="Z38" s="32"/>
      <c r="AA38" s="32"/>
      <c r="AB38" s="32"/>
      <c r="AC38" s="35">
        <f t="shared" si="18"/>
        <v>0</v>
      </c>
      <c r="AD38" s="32">
        <v>19</v>
      </c>
      <c r="AE38" s="32">
        <f t="shared" ref="AE38:AE53" si="23">2*(AD38/20)</f>
        <v>1.9</v>
      </c>
      <c r="AF38" s="32"/>
      <c r="AG38" s="32">
        <f t="shared" ref="AG38:AG53" si="24">AE38+AF38</f>
        <v>1.9</v>
      </c>
      <c r="AH38" s="32">
        <v>0.52</v>
      </c>
      <c r="AI38" s="32"/>
      <c r="AJ38" s="32"/>
      <c r="AK38" s="32" t="s">
        <v>130</v>
      </c>
      <c r="AL38" s="32">
        <v>0.2</v>
      </c>
      <c r="AM38" s="32">
        <f t="shared" si="13"/>
        <v>2.62</v>
      </c>
      <c r="AN38" s="32"/>
      <c r="AO38" s="32"/>
      <c r="AP38" s="32"/>
      <c r="AQ38" s="32"/>
      <c r="AR38" s="32"/>
      <c r="AS38" s="32"/>
      <c r="AT38" s="32">
        <f t="shared" ref="AT38:AT53" si="25">AO38+AQ38+AS38</f>
        <v>0</v>
      </c>
      <c r="AU38" s="32"/>
      <c r="AV38" s="32"/>
      <c r="AW38" s="32">
        <v>0</v>
      </c>
      <c r="AX38" s="32" t="s">
        <v>1059</v>
      </c>
      <c r="AY38" s="32" t="s">
        <v>1060</v>
      </c>
      <c r="AZ38" s="32"/>
      <c r="BA38" s="32"/>
      <c r="BB38" s="32">
        <v>1.6</v>
      </c>
      <c r="BC38" s="32">
        <f t="shared" si="14"/>
        <v>1.6</v>
      </c>
      <c r="BD38" s="32">
        <f t="shared" ref="BD38:BD69" si="26">M38+O38+V38+AC38+AM38+BC38</f>
        <v>59.748687500000003</v>
      </c>
      <c r="BE38" s="36">
        <f t="shared" si="15"/>
        <v>60</v>
      </c>
      <c r="BF38" s="35">
        <f t="shared" ref="BF38:BF69" si="27">RANK(BD38,BD:BD)</f>
        <v>56</v>
      </c>
    </row>
    <row r="39" spans="1:58" s="37" customFormat="1" x14ac:dyDescent="0.25">
      <c r="A39" s="32" t="s">
        <v>1029</v>
      </c>
      <c r="B39" s="32" t="s">
        <v>1061</v>
      </c>
      <c r="C39" s="32" t="s">
        <v>1062</v>
      </c>
      <c r="D39" s="32">
        <v>5.7376874999999998</v>
      </c>
      <c r="E39" s="32" t="s">
        <v>72</v>
      </c>
      <c r="F39" s="32">
        <v>0.5</v>
      </c>
      <c r="G39" s="32"/>
      <c r="H39" s="32">
        <v>0</v>
      </c>
      <c r="I39" s="32">
        <f t="shared" si="16"/>
        <v>0.5</v>
      </c>
      <c r="J39" s="32"/>
      <c r="K39" s="32"/>
      <c r="L39" s="34">
        <f t="shared" si="19"/>
        <v>0.5</v>
      </c>
      <c r="M39" s="32">
        <f t="shared" si="20"/>
        <v>6.2376874999999998</v>
      </c>
      <c r="N39" s="32">
        <v>3.3479999999999999</v>
      </c>
      <c r="O39" s="32">
        <f t="shared" si="17"/>
        <v>50.087999999999994</v>
      </c>
      <c r="P39" s="32">
        <v>71</v>
      </c>
      <c r="Q39" s="34">
        <f t="shared" si="21"/>
        <v>3.55</v>
      </c>
      <c r="R39" s="32"/>
      <c r="S39" s="32">
        <v>0.9</v>
      </c>
      <c r="T39" s="32"/>
      <c r="U39" s="32"/>
      <c r="V39" s="32">
        <f t="shared" si="22"/>
        <v>4.45</v>
      </c>
      <c r="W39" s="32"/>
      <c r="X39" s="32"/>
      <c r="Y39" s="32"/>
      <c r="Z39" s="32"/>
      <c r="AA39" s="32"/>
      <c r="AB39" s="32"/>
      <c r="AC39" s="35">
        <f t="shared" si="18"/>
        <v>0</v>
      </c>
      <c r="AD39" s="32">
        <v>19</v>
      </c>
      <c r="AE39" s="32">
        <f t="shared" si="23"/>
        <v>1.9</v>
      </c>
      <c r="AF39" s="32"/>
      <c r="AG39" s="32">
        <f t="shared" si="24"/>
        <v>1.9</v>
      </c>
      <c r="AH39" s="32">
        <v>0.56000000000000005</v>
      </c>
      <c r="AI39" s="32"/>
      <c r="AJ39" s="32"/>
      <c r="AK39" s="32" t="s">
        <v>130</v>
      </c>
      <c r="AL39" s="32">
        <v>0.2</v>
      </c>
      <c r="AM39" s="32">
        <f t="shared" ref="AM39:AM70" si="28">AG39+AH39+AJ39+AL39</f>
        <v>2.66</v>
      </c>
      <c r="AN39" s="32"/>
      <c r="AO39" s="32"/>
      <c r="AP39" s="32"/>
      <c r="AQ39" s="32"/>
      <c r="AR39" s="32"/>
      <c r="AS39" s="32"/>
      <c r="AT39" s="32">
        <f t="shared" si="25"/>
        <v>0</v>
      </c>
      <c r="AU39" s="32"/>
      <c r="AV39" s="32"/>
      <c r="AW39" s="32">
        <v>0</v>
      </c>
      <c r="AX39" s="32" t="s">
        <v>1063</v>
      </c>
      <c r="AY39" s="32" t="s">
        <v>1063</v>
      </c>
      <c r="AZ39" s="32"/>
      <c r="BA39" s="32"/>
      <c r="BB39" s="32">
        <v>1</v>
      </c>
      <c r="BC39" s="32">
        <f t="shared" ref="BC39:BC70" si="29">AT39+AW39+BB39</f>
        <v>1</v>
      </c>
      <c r="BD39" s="32">
        <f t="shared" si="26"/>
        <v>64.4356875</v>
      </c>
      <c r="BE39" s="36">
        <f t="shared" si="15"/>
        <v>17</v>
      </c>
      <c r="BF39" s="35">
        <f t="shared" si="27"/>
        <v>22</v>
      </c>
    </row>
    <row r="40" spans="1:58" s="37" customFormat="1" x14ac:dyDescent="0.25">
      <c r="A40" s="32" t="s">
        <v>1029</v>
      </c>
      <c r="B40" s="32" t="s">
        <v>1064</v>
      </c>
      <c r="C40" s="32" t="s">
        <v>1065</v>
      </c>
      <c r="D40" s="32">
        <v>5.7963750000000003</v>
      </c>
      <c r="E40" s="32" t="s">
        <v>72</v>
      </c>
      <c r="F40" s="32">
        <v>0.5</v>
      </c>
      <c r="G40" s="32"/>
      <c r="H40" s="32">
        <v>0</v>
      </c>
      <c r="I40" s="32">
        <f t="shared" si="16"/>
        <v>0.5</v>
      </c>
      <c r="J40" s="32"/>
      <c r="K40" s="32"/>
      <c r="L40" s="34">
        <f t="shared" si="19"/>
        <v>0.5</v>
      </c>
      <c r="M40" s="32">
        <f t="shared" si="20"/>
        <v>6.2963750000000003</v>
      </c>
      <c r="N40" s="32">
        <v>1.9610000000000001</v>
      </c>
      <c r="O40" s="32">
        <f t="shared" si="17"/>
        <v>41.765999999999998</v>
      </c>
      <c r="P40" s="32">
        <v>65</v>
      </c>
      <c r="Q40" s="34">
        <f t="shared" si="21"/>
        <v>3.25</v>
      </c>
      <c r="R40" s="32"/>
      <c r="S40" s="32">
        <v>0.28499999999999998</v>
      </c>
      <c r="T40" s="32"/>
      <c r="U40" s="32"/>
      <c r="V40" s="32">
        <f t="shared" si="22"/>
        <v>3.5350000000000001</v>
      </c>
      <c r="W40" s="32"/>
      <c r="X40" s="32"/>
      <c r="Y40" s="32"/>
      <c r="Z40" s="32"/>
      <c r="AA40" s="32"/>
      <c r="AB40" s="32"/>
      <c r="AC40" s="35">
        <f t="shared" si="18"/>
        <v>0</v>
      </c>
      <c r="AD40" s="32">
        <v>19</v>
      </c>
      <c r="AE40" s="32">
        <f t="shared" si="23"/>
        <v>1.9</v>
      </c>
      <c r="AF40" s="32"/>
      <c r="AG40" s="32">
        <f t="shared" si="24"/>
        <v>1.9</v>
      </c>
      <c r="AH40" s="32">
        <v>0</v>
      </c>
      <c r="AI40" s="32"/>
      <c r="AJ40" s="32"/>
      <c r="AK40" s="32"/>
      <c r="AL40" s="32"/>
      <c r="AM40" s="32">
        <f t="shared" si="28"/>
        <v>1.9</v>
      </c>
      <c r="AN40" s="32"/>
      <c r="AO40" s="32"/>
      <c r="AP40" s="32"/>
      <c r="AQ40" s="32"/>
      <c r="AR40" s="32"/>
      <c r="AS40" s="32"/>
      <c r="AT40" s="32">
        <f t="shared" si="25"/>
        <v>0</v>
      </c>
      <c r="AU40" s="32"/>
      <c r="AV40" s="32"/>
      <c r="AW40" s="32">
        <v>0</v>
      </c>
      <c r="AX40" s="32" t="s">
        <v>280</v>
      </c>
      <c r="AY40" s="32" t="s">
        <v>280</v>
      </c>
      <c r="AZ40" s="32"/>
      <c r="BA40" s="32"/>
      <c r="BB40" s="32">
        <v>1</v>
      </c>
      <c r="BC40" s="32">
        <f t="shared" si="29"/>
        <v>1</v>
      </c>
      <c r="BD40" s="32">
        <f t="shared" si="26"/>
        <v>54.497374999999998</v>
      </c>
      <c r="BE40" s="36">
        <f t="shared" si="15"/>
        <v>82</v>
      </c>
      <c r="BF40" s="35">
        <f t="shared" si="27"/>
        <v>77</v>
      </c>
    </row>
    <row r="41" spans="1:58" s="37" customFormat="1" x14ac:dyDescent="0.25">
      <c r="A41" s="32" t="s">
        <v>1029</v>
      </c>
      <c r="B41" s="32" t="s">
        <v>1066</v>
      </c>
      <c r="C41" s="32" t="s">
        <v>1067</v>
      </c>
      <c r="D41" s="32">
        <v>5.7530625000000004</v>
      </c>
      <c r="E41" s="32" t="s">
        <v>72</v>
      </c>
      <c r="F41" s="32">
        <v>0.5</v>
      </c>
      <c r="G41" s="32"/>
      <c r="H41" s="32">
        <v>0</v>
      </c>
      <c r="I41" s="32">
        <f t="shared" si="16"/>
        <v>0.5</v>
      </c>
      <c r="J41" s="32"/>
      <c r="K41" s="32"/>
      <c r="L41" s="34">
        <f t="shared" si="19"/>
        <v>0.5</v>
      </c>
      <c r="M41" s="32">
        <f t="shared" si="20"/>
        <v>6.2530625000000004</v>
      </c>
      <c r="N41" s="32">
        <v>1.8320000000000001</v>
      </c>
      <c r="O41" s="32">
        <f t="shared" si="17"/>
        <v>40.991999999999997</v>
      </c>
      <c r="P41" s="32">
        <v>80</v>
      </c>
      <c r="Q41" s="34">
        <f t="shared" si="21"/>
        <v>4</v>
      </c>
      <c r="R41" s="32"/>
      <c r="S41" s="32">
        <v>0.39</v>
      </c>
      <c r="T41" s="32"/>
      <c r="U41" s="32"/>
      <c r="V41" s="32">
        <f t="shared" si="22"/>
        <v>4.3899999999999997</v>
      </c>
      <c r="W41" s="32"/>
      <c r="X41" s="32"/>
      <c r="Y41" s="32"/>
      <c r="Z41" s="32"/>
      <c r="AA41" s="32"/>
      <c r="AB41" s="32"/>
      <c r="AC41" s="35">
        <f t="shared" si="18"/>
        <v>0</v>
      </c>
      <c r="AD41" s="32">
        <v>14</v>
      </c>
      <c r="AE41" s="32">
        <f t="shared" si="23"/>
        <v>1.4</v>
      </c>
      <c r="AF41" s="32"/>
      <c r="AG41" s="32">
        <f t="shared" si="24"/>
        <v>1.4</v>
      </c>
      <c r="AH41" s="32">
        <v>0.54</v>
      </c>
      <c r="AI41" s="32"/>
      <c r="AJ41" s="32"/>
      <c r="AK41" s="32"/>
      <c r="AL41" s="32"/>
      <c r="AM41" s="32">
        <f t="shared" si="28"/>
        <v>1.94</v>
      </c>
      <c r="AN41" s="32"/>
      <c r="AO41" s="32"/>
      <c r="AP41" s="32"/>
      <c r="AQ41" s="32"/>
      <c r="AR41" s="32"/>
      <c r="AS41" s="32"/>
      <c r="AT41" s="32">
        <f t="shared" si="25"/>
        <v>0</v>
      </c>
      <c r="AU41" s="32"/>
      <c r="AV41" s="32"/>
      <c r="AW41" s="32">
        <v>0</v>
      </c>
      <c r="AX41" s="32"/>
      <c r="AY41" s="32"/>
      <c r="AZ41" s="32"/>
      <c r="BA41" s="32"/>
      <c r="BB41" s="32">
        <v>0</v>
      </c>
      <c r="BC41" s="32">
        <f t="shared" si="29"/>
        <v>0</v>
      </c>
      <c r="BD41" s="32">
        <f t="shared" si="26"/>
        <v>53.575062499999994</v>
      </c>
      <c r="BE41" s="36">
        <f t="shared" si="15"/>
        <v>83</v>
      </c>
      <c r="BF41" s="35">
        <f t="shared" si="27"/>
        <v>82</v>
      </c>
    </row>
    <row r="42" spans="1:58" s="37" customFormat="1" x14ac:dyDescent="0.25">
      <c r="A42" s="32" t="s">
        <v>1029</v>
      </c>
      <c r="B42" s="32" t="s">
        <v>1068</v>
      </c>
      <c r="C42" s="32" t="s">
        <v>1069</v>
      </c>
      <c r="D42" s="32">
        <v>5.7005625000000002</v>
      </c>
      <c r="E42" s="32" t="s">
        <v>72</v>
      </c>
      <c r="F42" s="32">
        <v>0.5</v>
      </c>
      <c r="G42" s="32"/>
      <c r="H42" s="32">
        <v>0</v>
      </c>
      <c r="I42" s="32">
        <f t="shared" si="16"/>
        <v>0.5</v>
      </c>
      <c r="J42" s="32"/>
      <c r="K42" s="32"/>
      <c r="L42" s="34">
        <f t="shared" si="19"/>
        <v>0.5</v>
      </c>
      <c r="M42" s="32">
        <f t="shared" si="20"/>
        <v>6.2005625000000002</v>
      </c>
      <c r="N42" s="32">
        <v>2.9849999999999999</v>
      </c>
      <c r="O42" s="32">
        <f t="shared" si="17"/>
        <v>47.91</v>
      </c>
      <c r="P42" s="32">
        <v>61</v>
      </c>
      <c r="Q42" s="34">
        <f t="shared" si="21"/>
        <v>3.05</v>
      </c>
      <c r="R42" s="32"/>
      <c r="S42" s="32">
        <v>0.9</v>
      </c>
      <c r="T42" s="32"/>
      <c r="U42" s="32"/>
      <c r="V42" s="32">
        <f t="shared" si="22"/>
        <v>3.9499999999999997</v>
      </c>
      <c r="W42" s="32"/>
      <c r="X42" s="32"/>
      <c r="Y42" s="32"/>
      <c r="Z42" s="32"/>
      <c r="AA42" s="32"/>
      <c r="AB42" s="32"/>
      <c r="AC42" s="35">
        <f t="shared" si="18"/>
        <v>0</v>
      </c>
      <c r="AD42" s="32">
        <v>19</v>
      </c>
      <c r="AE42" s="32">
        <f t="shared" si="23"/>
        <v>1.9</v>
      </c>
      <c r="AF42" s="32"/>
      <c r="AG42" s="32">
        <f t="shared" si="24"/>
        <v>1.9</v>
      </c>
      <c r="AH42" s="32">
        <v>0</v>
      </c>
      <c r="AI42" s="32"/>
      <c r="AJ42" s="32"/>
      <c r="AK42" s="32" t="s">
        <v>130</v>
      </c>
      <c r="AL42" s="32">
        <v>0.2</v>
      </c>
      <c r="AM42" s="32">
        <f t="shared" si="28"/>
        <v>2.1</v>
      </c>
      <c r="AN42" s="32"/>
      <c r="AO42" s="32"/>
      <c r="AP42" s="32"/>
      <c r="AQ42" s="32"/>
      <c r="AR42" s="32"/>
      <c r="AS42" s="32"/>
      <c r="AT42" s="32">
        <f t="shared" si="25"/>
        <v>0</v>
      </c>
      <c r="AU42" s="32"/>
      <c r="AV42" s="32"/>
      <c r="AW42" s="32">
        <v>0</v>
      </c>
      <c r="AX42" s="32"/>
      <c r="AY42" s="32"/>
      <c r="AZ42" s="32"/>
      <c r="BA42" s="32"/>
      <c r="BB42" s="32">
        <v>0</v>
      </c>
      <c r="BC42" s="32">
        <f t="shared" si="29"/>
        <v>0</v>
      </c>
      <c r="BD42" s="32">
        <f t="shared" si="26"/>
        <v>60.160562500000005</v>
      </c>
      <c r="BE42" s="36">
        <f t="shared" si="15"/>
        <v>31</v>
      </c>
      <c r="BF42" s="35">
        <f t="shared" si="27"/>
        <v>52</v>
      </c>
    </row>
    <row r="43" spans="1:58" s="37" customFormat="1" x14ac:dyDescent="0.25">
      <c r="A43" s="32" t="s">
        <v>1029</v>
      </c>
      <c r="B43" s="32" t="s">
        <v>1070</v>
      </c>
      <c r="C43" s="32" t="s">
        <v>1071</v>
      </c>
      <c r="D43" s="32">
        <v>5.8524374999999997</v>
      </c>
      <c r="E43" s="32" t="s">
        <v>72</v>
      </c>
      <c r="F43" s="32">
        <v>0.5</v>
      </c>
      <c r="G43" s="32"/>
      <c r="H43" s="32">
        <v>0</v>
      </c>
      <c r="I43" s="32">
        <f t="shared" si="16"/>
        <v>0.5</v>
      </c>
      <c r="J43" s="32"/>
      <c r="K43" s="32"/>
      <c r="L43" s="34">
        <f t="shared" si="19"/>
        <v>0.5</v>
      </c>
      <c r="M43" s="32">
        <f t="shared" si="20"/>
        <v>6.3524374999999997</v>
      </c>
      <c r="N43" s="32">
        <v>3.298</v>
      </c>
      <c r="O43" s="32">
        <f t="shared" si="17"/>
        <v>49.788000000000004</v>
      </c>
      <c r="P43" s="32">
        <v>73.5</v>
      </c>
      <c r="Q43" s="34">
        <f t="shared" si="21"/>
        <v>3.6749999999999998</v>
      </c>
      <c r="R43" s="32"/>
      <c r="S43" s="32">
        <v>0.64500000000000002</v>
      </c>
      <c r="T43" s="32"/>
      <c r="U43" s="32"/>
      <c r="V43" s="32">
        <f t="shared" si="22"/>
        <v>4.32</v>
      </c>
      <c r="W43" s="32"/>
      <c r="X43" s="32"/>
      <c r="Y43" s="32"/>
      <c r="Z43" s="32"/>
      <c r="AA43" s="32"/>
      <c r="AB43" s="32"/>
      <c r="AC43" s="35">
        <f t="shared" si="18"/>
        <v>0</v>
      </c>
      <c r="AD43" s="32">
        <v>19</v>
      </c>
      <c r="AE43" s="32">
        <f t="shared" si="23"/>
        <v>1.9</v>
      </c>
      <c r="AF43" s="32"/>
      <c r="AG43" s="32">
        <f t="shared" si="24"/>
        <v>1.9</v>
      </c>
      <c r="AH43" s="32">
        <v>0.96</v>
      </c>
      <c r="AI43" s="32"/>
      <c r="AJ43" s="32"/>
      <c r="AK43" s="32" t="s">
        <v>77</v>
      </c>
      <c r="AL43" s="32">
        <v>0.5</v>
      </c>
      <c r="AM43" s="32">
        <f t="shared" si="28"/>
        <v>3.36</v>
      </c>
      <c r="AN43" s="32" t="s">
        <v>1072</v>
      </c>
      <c r="AO43" s="32">
        <v>0.5</v>
      </c>
      <c r="AP43" s="32"/>
      <c r="AQ43" s="32"/>
      <c r="AR43" s="32"/>
      <c r="AS43" s="32"/>
      <c r="AT43" s="32">
        <f t="shared" si="25"/>
        <v>0.5</v>
      </c>
      <c r="AU43" s="32"/>
      <c r="AV43" s="32"/>
      <c r="AW43" s="32">
        <v>0</v>
      </c>
      <c r="AX43" s="32" t="s">
        <v>1073</v>
      </c>
      <c r="AY43" s="32" t="s">
        <v>1074</v>
      </c>
      <c r="AZ43" s="32"/>
      <c r="BA43" s="32"/>
      <c r="BB43" s="32">
        <v>1.75</v>
      </c>
      <c r="BC43" s="32">
        <f t="shared" si="29"/>
        <v>2.25</v>
      </c>
      <c r="BD43" s="32">
        <f t="shared" si="26"/>
        <v>66.070437499999997</v>
      </c>
      <c r="BE43" s="36">
        <f t="shared" si="15"/>
        <v>22</v>
      </c>
      <c r="BF43" s="35">
        <f t="shared" si="27"/>
        <v>14</v>
      </c>
    </row>
    <row r="44" spans="1:58" s="37" customFormat="1" x14ac:dyDescent="0.25">
      <c r="A44" s="32" t="s">
        <v>1029</v>
      </c>
      <c r="B44" s="32" t="s">
        <v>1075</v>
      </c>
      <c r="C44" s="32" t="s">
        <v>1076</v>
      </c>
      <c r="D44" s="32">
        <v>5.8524374999999997</v>
      </c>
      <c r="E44" s="32" t="s">
        <v>72</v>
      </c>
      <c r="F44" s="32">
        <v>0.5</v>
      </c>
      <c r="G44" s="32"/>
      <c r="H44" s="32">
        <v>0</v>
      </c>
      <c r="I44" s="32">
        <f t="shared" si="16"/>
        <v>0.5</v>
      </c>
      <c r="J44" s="32"/>
      <c r="K44" s="32"/>
      <c r="L44" s="34">
        <f t="shared" si="19"/>
        <v>0.5</v>
      </c>
      <c r="M44" s="32">
        <f t="shared" si="20"/>
        <v>6.3524374999999997</v>
      </c>
      <c r="N44" s="32">
        <v>2.6429999999999998</v>
      </c>
      <c r="O44" s="32">
        <f t="shared" si="17"/>
        <v>45.858000000000004</v>
      </c>
      <c r="P44" s="32">
        <v>65</v>
      </c>
      <c r="Q44" s="34">
        <f t="shared" si="21"/>
        <v>3.25</v>
      </c>
      <c r="R44" s="32"/>
      <c r="S44" s="32">
        <v>0.9</v>
      </c>
      <c r="T44" s="32"/>
      <c r="U44" s="32"/>
      <c r="V44" s="32">
        <f t="shared" si="22"/>
        <v>4.1500000000000004</v>
      </c>
      <c r="W44" s="32"/>
      <c r="X44" s="32"/>
      <c r="Y44" s="32"/>
      <c r="Z44" s="32"/>
      <c r="AA44" s="32"/>
      <c r="AB44" s="32"/>
      <c r="AC44" s="35">
        <f t="shared" si="18"/>
        <v>0</v>
      </c>
      <c r="AD44" s="32">
        <v>19</v>
      </c>
      <c r="AE44" s="32">
        <f t="shared" si="23"/>
        <v>1.9</v>
      </c>
      <c r="AF44" s="32"/>
      <c r="AG44" s="32">
        <f t="shared" si="24"/>
        <v>1.9</v>
      </c>
      <c r="AH44" s="32">
        <v>0.36</v>
      </c>
      <c r="AI44" s="32"/>
      <c r="AJ44" s="32"/>
      <c r="AK44" s="32"/>
      <c r="AL44" s="32"/>
      <c r="AM44" s="32">
        <f t="shared" si="28"/>
        <v>2.2599999999999998</v>
      </c>
      <c r="AN44" s="32"/>
      <c r="AO44" s="32"/>
      <c r="AP44" s="32"/>
      <c r="AQ44" s="32"/>
      <c r="AR44" s="32"/>
      <c r="AS44" s="32"/>
      <c r="AT44" s="32">
        <f t="shared" si="25"/>
        <v>0</v>
      </c>
      <c r="AU44" s="32"/>
      <c r="AV44" s="32"/>
      <c r="AW44" s="32">
        <v>0</v>
      </c>
      <c r="AX44" s="32"/>
      <c r="AY44" s="32"/>
      <c r="AZ44" s="32"/>
      <c r="BA44" s="32"/>
      <c r="BB44" s="32">
        <v>0</v>
      </c>
      <c r="BC44" s="32">
        <f t="shared" si="29"/>
        <v>0</v>
      </c>
      <c r="BD44" s="32">
        <f t="shared" si="26"/>
        <v>58.620437500000001</v>
      </c>
      <c r="BE44" s="36">
        <f t="shared" si="15"/>
        <v>56</v>
      </c>
      <c r="BF44" s="35">
        <f t="shared" si="27"/>
        <v>63</v>
      </c>
    </row>
    <row r="45" spans="1:58" s="37" customFormat="1" x14ac:dyDescent="0.25">
      <c r="A45" s="32" t="s">
        <v>1029</v>
      </c>
      <c r="B45" s="32" t="s">
        <v>1077</v>
      </c>
      <c r="C45" s="32" t="s">
        <v>1078</v>
      </c>
      <c r="D45" s="32">
        <v>5.8576874999999999</v>
      </c>
      <c r="E45" s="32" t="s">
        <v>72</v>
      </c>
      <c r="F45" s="32">
        <v>0.5</v>
      </c>
      <c r="G45" s="32"/>
      <c r="H45" s="32">
        <v>0</v>
      </c>
      <c r="I45" s="32">
        <f t="shared" si="16"/>
        <v>0.5</v>
      </c>
      <c r="J45" s="32"/>
      <c r="K45" s="32"/>
      <c r="L45" s="34">
        <f t="shared" si="19"/>
        <v>0.5</v>
      </c>
      <c r="M45" s="32">
        <f t="shared" si="20"/>
        <v>6.3576874999999999</v>
      </c>
      <c r="N45" s="32">
        <v>2.278</v>
      </c>
      <c r="O45" s="32">
        <f t="shared" si="17"/>
        <v>43.667999999999999</v>
      </c>
      <c r="P45" s="32">
        <v>81.5</v>
      </c>
      <c r="Q45" s="34">
        <f t="shared" si="21"/>
        <v>4.0750000000000002</v>
      </c>
      <c r="R45" s="32"/>
      <c r="S45" s="32">
        <v>0.39</v>
      </c>
      <c r="T45" s="32"/>
      <c r="U45" s="32"/>
      <c r="V45" s="32">
        <f t="shared" si="22"/>
        <v>4.4649999999999999</v>
      </c>
      <c r="W45" s="32"/>
      <c r="X45" s="32"/>
      <c r="Y45" s="32"/>
      <c r="Z45" s="32"/>
      <c r="AA45" s="32"/>
      <c r="AB45" s="32"/>
      <c r="AC45" s="35">
        <f t="shared" si="18"/>
        <v>0</v>
      </c>
      <c r="AD45" s="32">
        <v>19</v>
      </c>
      <c r="AE45" s="32">
        <f t="shared" si="23"/>
        <v>1.9</v>
      </c>
      <c r="AF45" s="32"/>
      <c r="AG45" s="32">
        <f t="shared" si="24"/>
        <v>1.9</v>
      </c>
      <c r="AH45" s="32">
        <v>0.22</v>
      </c>
      <c r="AI45" s="32"/>
      <c r="AJ45" s="32"/>
      <c r="AK45" s="32"/>
      <c r="AL45" s="32"/>
      <c r="AM45" s="32">
        <f t="shared" si="28"/>
        <v>2.12</v>
      </c>
      <c r="AN45" s="32"/>
      <c r="AO45" s="32"/>
      <c r="AP45" s="32"/>
      <c r="AQ45" s="32"/>
      <c r="AR45" s="32"/>
      <c r="AS45" s="32"/>
      <c r="AT45" s="32">
        <f t="shared" si="25"/>
        <v>0</v>
      </c>
      <c r="AU45" s="32"/>
      <c r="AV45" s="32"/>
      <c r="AW45" s="32">
        <v>0</v>
      </c>
      <c r="AX45" s="32" t="s">
        <v>1079</v>
      </c>
      <c r="AY45" s="32"/>
      <c r="AZ45" s="32"/>
      <c r="BA45" s="32"/>
      <c r="BB45" s="32">
        <v>0.6</v>
      </c>
      <c r="BC45" s="32">
        <f t="shared" si="29"/>
        <v>0.6</v>
      </c>
      <c r="BD45" s="32">
        <f t="shared" si="26"/>
        <v>57.210687499999992</v>
      </c>
      <c r="BE45" s="36">
        <f t="shared" si="15"/>
        <v>71</v>
      </c>
      <c r="BF45" s="35">
        <f t="shared" si="27"/>
        <v>69</v>
      </c>
    </row>
    <row r="46" spans="1:58" s="37" customFormat="1" x14ac:dyDescent="0.25">
      <c r="A46" s="32" t="s">
        <v>1029</v>
      </c>
      <c r="B46" s="32" t="s">
        <v>1080</v>
      </c>
      <c r="C46" s="32" t="s">
        <v>1081</v>
      </c>
      <c r="D46" s="32">
        <v>5.8207500000000003</v>
      </c>
      <c r="E46" s="32" t="s">
        <v>72</v>
      </c>
      <c r="F46" s="32">
        <v>0.5</v>
      </c>
      <c r="G46" s="32"/>
      <c r="H46" s="32">
        <v>0</v>
      </c>
      <c r="I46" s="32">
        <f t="shared" si="16"/>
        <v>0.5</v>
      </c>
      <c r="J46" s="32"/>
      <c r="K46" s="32"/>
      <c r="L46" s="34">
        <f t="shared" si="19"/>
        <v>0.5</v>
      </c>
      <c r="M46" s="32">
        <f t="shared" si="20"/>
        <v>6.3207500000000003</v>
      </c>
      <c r="N46" s="32">
        <v>2.7410000000000001</v>
      </c>
      <c r="O46" s="32">
        <f t="shared" si="17"/>
        <v>46.445999999999998</v>
      </c>
      <c r="P46" s="32">
        <v>84</v>
      </c>
      <c r="Q46" s="34">
        <f t="shared" si="21"/>
        <v>4.2</v>
      </c>
      <c r="R46" s="32"/>
      <c r="S46" s="32">
        <v>0.435</v>
      </c>
      <c r="T46" s="32"/>
      <c r="U46" s="32"/>
      <c r="V46" s="32">
        <f t="shared" si="22"/>
        <v>4.6349999999999998</v>
      </c>
      <c r="W46" s="32" t="s">
        <v>1082</v>
      </c>
      <c r="X46" s="32">
        <v>0.6</v>
      </c>
      <c r="Y46" s="32"/>
      <c r="Z46" s="32"/>
      <c r="AA46" s="32"/>
      <c r="AB46" s="32"/>
      <c r="AC46" s="35">
        <f t="shared" si="18"/>
        <v>0.6</v>
      </c>
      <c r="AD46" s="32">
        <v>19</v>
      </c>
      <c r="AE46" s="32">
        <f t="shared" si="23"/>
        <v>1.9</v>
      </c>
      <c r="AF46" s="32"/>
      <c r="AG46" s="32">
        <f t="shared" si="24"/>
        <v>1.9</v>
      </c>
      <c r="AH46" s="32">
        <v>0</v>
      </c>
      <c r="AI46" s="32"/>
      <c r="AJ46" s="32"/>
      <c r="AK46" s="32" t="s">
        <v>77</v>
      </c>
      <c r="AL46" s="32">
        <v>0.5</v>
      </c>
      <c r="AM46" s="32">
        <f t="shared" si="28"/>
        <v>2.4</v>
      </c>
      <c r="AN46" s="32" t="s">
        <v>1053</v>
      </c>
      <c r="AO46" s="32">
        <v>0.4</v>
      </c>
      <c r="AP46" s="32"/>
      <c r="AQ46" s="32"/>
      <c r="AR46" s="32"/>
      <c r="AS46" s="32"/>
      <c r="AT46" s="32">
        <f t="shared" si="25"/>
        <v>0.4</v>
      </c>
      <c r="AU46" s="32"/>
      <c r="AV46" s="32"/>
      <c r="AW46" s="32">
        <v>0</v>
      </c>
      <c r="AX46" s="32" t="s">
        <v>1083</v>
      </c>
      <c r="AY46" s="32" t="s">
        <v>1084</v>
      </c>
      <c r="AZ46" s="32"/>
      <c r="BA46" s="32"/>
      <c r="BB46" s="32">
        <v>1.35</v>
      </c>
      <c r="BC46" s="32">
        <f t="shared" si="29"/>
        <v>1.75</v>
      </c>
      <c r="BD46" s="32">
        <f t="shared" si="26"/>
        <v>62.15175</v>
      </c>
      <c r="BE46" s="36">
        <f t="shared" si="15"/>
        <v>54</v>
      </c>
      <c r="BF46" s="35">
        <f t="shared" si="27"/>
        <v>38</v>
      </c>
    </row>
    <row r="47" spans="1:58" s="37" customFormat="1" x14ac:dyDescent="0.25">
      <c r="A47" s="32" t="s">
        <v>1029</v>
      </c>
      <c r="B47" s="32" t="s">
        <v>1085</v>
      </c>
      <c r="C47" s="32" t="s">
        <v>1086</v>
      </c>
      <c r="D47" s="32">
        <v>5.8168125000000002</v>
      </c>
      <c r="E47" s="32" t="s">
        <v>72</v>
      </c>
      <c r="F47" s="32">
        <v>0.5</v>
      </c>
      <c r="G47" s="32"/>
      <c r="H47" s="32">
        <v>0</v>
      </c>
      <c r="I47" s="32">
        <f t="shared" si="16"/>
        <v>0.5</v>
      </c>
      <c r="J47" s="32"/>
      <c r="K47" s="32"/>
      <c r="L47" s="34">
        <f t="shared" si="19"/>
        <v>0.5</v>
      </c>
      <c r="M47" s="32">
        <f t="shared" si="20"/>
        <v>6.3168125000000002</v>
      </c>
      <c r="N47" s="32">
        <v>2.4249999999999998</v>
      </c>
      <c r="O47" s="32">
        <f t="shared" si="17"/>
        <v>44.55</v>
      </c>
      <c r="P47" s="32">
        <v>78</v>
      </c>
      <c r="Q47" s="34">
        <f t="shared" si="21"/>
        <v>3.9</v>
      </c>
      <c r="R47" s="32"/>
      <c r="S47" s="32">
        <v>0.48</v>
      </c>
      <c r="T47" s="32"/>
      <c r="U47" s="32"/>
      <c r="V47" s="32">
        <f t="shared" si="22"/>
        <v>4.38</v>
      </c>
      <c r="W47" s="32"/>
      <c r="X47" s="32"/>
      <c r="Y47" s="32"/>
      <c r="Z47" s="32"/>
      <c r="AA47" s="32"/>
      <c r="AB47" s="32"/>
      <c r="AC47" s="35">
        <f t="shared" si="18"/>
        <v>0</v>
      </c>
      <c r="AD47" s="32">
        <v>17</v>
      </c>
      <c r="AE47" s="32">
        <f t="shared" si="23"/>
        <v>1.7</v>
      </c>
      <c r="AF47" s="32"/>
      <c r="AG47" s="32">
        <f t="shared" si="24"/>
        <v>1.7</v>
      </c>
      <c r="AH47" s="32">
        <v>0.16</v>
      </c>
      <c r="AI47" s="32"/>
      <c r="AJ47" s="32"/>
      <c r="AK47" s="32"/>
      <c r="AL47" s="32"/>
      <c r="AM47" s="32">
        <f t="shared" si="28"/>
        <v>1.8599999999999999</v>
      </c>
      <c r="AN47" s="32"/>
      <c r="AO47" s="32"/>
      <c r="AP47" s="32"/>
      <c r="AQ47" s="32"/>
      <c r="AR47" s="32"/>
      <c r="AS47" s="32"/>
      <c r="AT47" s="32">
        <f t="shared" si="25"/>
        <v>0</v>
      </c>
      <c r="AU47" s="32"/>
      <c r="AV47" s="32"/>
      <c r="AW47" s="32">
        <v>0</v>
      </c>
      <c r="AX47" s="32"/>
      <c r="AY47" s="32"/>
      <c r="AZ47" s="32"/>
      <c r="BA47" s="32"/>
      <c r="BB47" s="32">
        <v>0</v>
      </c>
      <c r="BC47" s="32">
        <f t="shared" si="29"/>
        <v>0</v>
      </c>
      <c r="BD47" s="32">
        <f t="shared" si="26"/>
        <v>57.106812499999997</v>
      </c>
      <c r="BE47" s="36">
        <f t="shared" si="15"/>
        <v>64</v>
      </c>
      <c r="BF47" s="35">
        <f t="shared" si="27"/>
        <v>71</v>
      </c>
    </row>
    <row r="48" spans="1:58" s="37" customFormat="1" x14ac:dyDescent="0.25">
      <c r="A48" s="32" t="s">
        <v>1029</v>
      </c>
      <c r="B48" s="32" t="s">
        <v>1087</v>
      </c>
      <c r="C48" s="32" t="s">
        <v>1088</v>
      </c>
      <c r="D48" s="32">
        <v>5.8243124999999996</v>
      </c>
      <c r="E48" s="32" t="s">
        <v>72</v>
      </c>
      <c r="F48" s="32">
        <v>0.5</v>
      </c>
      <c r="G48" s="32"/>
      <c r="H48" s="32">
        <v>0</v>
      </c>
      <c r="I48" s="32">
        <f t="shared" si="16"/>
        <v>0.5</v>
      </c>
      <c r="J48" s="32"/>
      <c r="K48" s="32"/>
      <c r="L48" s="34">
        <f t="shared" si="19"/>
        <v>0.5</v>
      </c>
      <c r="M48" s="32">
        <f t="shared" si="20"/>
        <v>6.3243124999999996</v>
      </c>
      <c r="N48" s="32">
        <v>1.69</v>
      </c>
      <c r="O48" s="32">
        <f t="shared" si="17"/>
        <v>40.14</v>
      </c>
      <c r="P48" s="32">
        <v>55.5</v>
      </c>
      <c r="Q48" s="34">
        <f t="shared" si="21"/>
        <v>2.7749999999999999</v>
      </c>
      <c r="R48" s="32"/>
      <c r="S48" s="32">
        <v>0.72</v>
      </c>
      <c r="T48" s="32"/>
      <c r="U48" s="32"/>
      <c r="V48" s="32">
        <f t="shared" si="22"/>
        <v>3.4950000000000001</v>
      </c>
      <c r="W48" s="32"/>
      <c r="X48" s="32"/>
      <c r="Y48" s="32"/>
      <c r="Z48" s="32"/>
      <c r="AA48" s="32"/>
      <c r="AB48" s="32"/>
      <c r="AC48" s="35">
        <f t="shared" si="18"/>
        <v>0</v>
      </c>
      <c r="AD48" s="32">
        <v>17</v>
      </c>
      <c r="AE48" s="32">
        <f t="shared" si="23"/>
        <v>1.7</v>
      </c>
      <c r="AF48" s="32"/>
      <c r="AG48" s="32">
        <f t="shared" si="24"/>
        <v>1.7</v>
      </c>
      <c r="AH48" s="32">
        <v>0</v>
      </c>
      <c r="AI48" s="32"/>
      <c r="AJ48" s="32"/>
      <c r="AK48" s="32"/>
      <c r="AL48" s="32"/>
      <c r="AM48" s="32">
        <f t="shared" si="28"/>
        <v>1.7</v>
      </c>
      <c r="AN48" s="32"/>
      <c r="AO48" s="32"/>
      <c r="AP48" s="32"/>
      <c r="AQ48" s="32"/>
      <c r="AR48" s="32"/>
      <c r="AS48" s="32"/>
      <c r="AT48" s="32">
        <f t="shared" si="25"/>
        <v>0</v>
      </c>
      <c r="AU48" s="32"/>
      <c r="AV48" s="32"/>
      <c r="AW48" s="32">
        <v>0</v>
      </c>
      <c r="AX48" s="32"/>
      <c r="AY48" s="32"/>
      <c r="AZ48" s="32"/>
      <c r="BA48" s="32"/>
      <c r="BB48" s="32">
        <v>0</v>
      </c>
      <c r="BC48" s="32">
        <f t="shared" si="29"/>
        <v>0</v>
      </c>
      <c r="BD48" s="32">
        <f t="shared" si="26"/>
        <v>51.659312499999999</v>
      </c>
      <c r="BE48" s="36">
        <f t="shared" si="15"/>
        <v>85</v>
      </c>
      <c r="BF48" s="35">
        <f t="shared" si="27"/>
        <v>87</v>
      </c>
    </row>
    <row r="49" spans="1:58" s="37" customFormat="1" x14ac:dyDescent="0.25">
      <c r="A49" s="32" t="s">
        <v>1029</v>
      </c>
      <c r="B49" s="32" t="s">
        <v>1089</v>
      </c>
      <c r="C49" s="32" t="s">
        <v>1090</v>
      </c>
      <c r="D49" s="32">
        <v>5.8241874999999999</v>
      </c>
      <c r="E49" s="32" t="s">
        <v>72</v>
      </c>
      <c r="F49" s="32">
        <v>0.5</v>
      </c>
      <c r="G49" s="32"/>
      <c r="H49" s="32">
        <v>0</v>
      </c>
      <c r="I49" s="32">
        <f t="shared" si="16"/>
        <v>0.5</v>
      </c>
      <c r="J49" s="32"/>
      <c r="K49" s="32"/>
      <c r="L49" s="34">
        <f t="shared" si="19"/>
        <v>0.5</v>
      </c>
      <c r="M49" s="32">
        <f t="shared" si="20"/>
        <v>6.3241874999999999</v>
      </c>
      <c r="N49" s="32">
        <v>1.7509999999999999</v>
      </c>
      <c r="O49" s="32">
        <f t="shared" si="17"/>
        <v>40.505999999999993</v>
      </c>
      <c r="P49" s="32">
        <v>75.5</v>
      </c>
      <c r="Q49" s="34">
        <f t="shared" si="21"/>
        <v>3.7749999999999999</v>
      </c>
      <c r="R49" s="32"/>
      <c r="S49" s="32">
        <v>0.64500000000000002</v>
      </c>
      <c r="T49" s="32"/>
      <c r="U49" s="32"/>
      <c r="V49" s="32">
        <f t="shared" si="22"/>
        <v>4.42</v>
      </c>
      <c r="W49" s="32"/>
      <c r="X49" s="32"/>
      <c r="Y49" s="32"/>
      <c r="Z49" s="32"/>
      <c r="AA49" s="32"/>
      <c r="AB49" s="32"/>
      <c r="AC49" s="35">
        <f t="shared" si="18"/>
        <v>0</v>
      </c>
      <c r="AD49" s="32">
        <v>17</v>
      </c>
      <c r="AE49" s="32">
        <f t="shared" si="23"/>
        <v>1.7</v>
      </c>
      <c r="AF49" s="32"/>
      <c r="AG49" s="32">
        <f t="shared" si="24"/>
        <v>1.7</v>
      </c>
      <c r="AH49" s="32">
        <v>0</v>
      </c>
      <c r="AI49" s="32"/>
      <c r="AJ49" s="32"/>
      <c r="AK49" s="32"/>
      <c r="AL49" s="32"/>
      <c r="AM49" s="32">
        <f t="shared" si="28"/>
        <v>1.7</v>
      </c>
      <c r="AN49" s="32"/>
      <c r="AO49" s="32"/>
      <c r="AP49" s="32"/>
      <c r="AQ49" s="32"/>
      <c r="AR49" s="32"/>
      <c r="AS49" s="32"/>
      <c r="AT49" s="32">
        <f t="shared" si="25"/>
        <v>0</v>
      </c>
      <c r="AU49" s="32"/>
      <c r="AV49" s="32"/>
      <c r="AW49" s="32">
        <v>0</v>
      </c>
      <c r="AX49" s="32"/>
      <c r="AY49" s="32"/>
      <c r="AZ49" s="32"/>
      <c r="BA49" s="32"/>
      <c r="BB49" s="32">
        <v>0</v>
      </c>
      <c r="BC49" s="32">
        <f t="shared" si="29"/>
        <v>0</v>
      </c>
      <c r="BD49" s="32">
        <f t="shared" si="26"/>
        <v>52.950187499999998</v>
      </c>
      <c r="BE49" s="36">
        <f t="shared" si="15"/>
        <v>84</v>
      </c>
      <c r="BF49" s="35">
        <f t="shared" si="27"/>
        <v>83</v>
      </c>
    </row>
    <row r="50" spans="1:58" s="37" customFormat="1" x14ac:dyDescent="0.25">
      <c r="A50" s="32" t="s">
        <v>1029</v>
      </c>
      <c r="B50" s="32" t="s">
        <v>1091</v>
      </c>
      <c r="C50" s="32" t="s">
        <v>1092</v>
      </c>
      <c r="D50" s="32">
        <v>0</v>
      </c>
      <c r="E50" s="32" t="s">
        <v>72</v>
      </c>
      <c r="F50" s="32">
        <v>0.5</v>
      </c>
      <c r="G50" s="32"/>
      <c r="H50" s="32">
        <v>0</v>
      </c>
      <c r="I50" s="32">
        <f t="shared" si="16"/>
        <v>0.5</v>
      </c>
      <c r="J50" s="32"/>
      <c r="K50" s="32"/>
      <c r="L50" s="34">
        <f t="shared" si="19"/>
        <v>0.5</v>
      </c>
      <c r="M50" s="32">
        <f t="shared" si="20"/>
        <v>0.5</v>
      </c>
      <c r="N50" s="32">
        <v>2.9620000000000002</v>
      </c>
      <c r="O50" s="32">
        <f t="shared" si="17"/>
        <v>47.771999999999998</v>
      </c>
      <c r="P50" s="32">
        <v>64</v>
      </c>
      <c r="Q50" s="34">
        <f t="shared" si="21"/>
        <v>3.2</v>
      </c>
      <c r="R50" s="32"/>
      <c r="S50" s="32">
        <v>0.24</v>
      </c>
      <c r="T50" s="32"/>
      <c r="U50" s="32"/>
      <c r="V50" s="32">
        <f t="shared" si="22"/>
        <v>3.4400000000000004</v>
      </c>
      <c r="W50" s="32"/>
      <c r="X50" s="32"/>
      <c r="Y50" s="32"/>
      <c r="Z50" s="32"/>
      <c r="AA50" s="32"/>
      <c r="AB50" s="32"/>
      <c r="AC50" s="35">
        <f t="shared" si="18"/>
        <v>0</v>
      </c>
      <c r="AD50" s="32">
        <v>20</v>
      </c>
      <c r="AE50" s="32">
        <f t="shared" si="23"/>
        <v>2</v>
      </c>
      <c r="AF50" s="32"/>
      <c r="AG50" s="32">
        <f t="shared" si="24"/>
        <v>2</v>
      </c>
      <c r="AH50" s="32">
        <v>0</v>
      </c>
      <c r="AI50" s="32"/>
      <c r="AJ50" s="32"/>
      <c r="AK50" s="32"/>
      <c r="AL50" s="32"/>
      <c r="AM50" s="32">
        <f t="shared" si="28"/>
        <v>2</v>
      </c>
      <c r="AN50" s="32"/>
      <c r="AO50" s="32"/>
      <c r="AP50" s="32"/>
      <c r="AQ50" s="32"/>
      <c r="AR50" s="32"/>
      <c r="AS50" s="32"/>
      <c r="AT50" s="32">
        <f t="shared" si="25"/>
        <v>0</v>
      </c>
      <c r="AU50" s="32"/>
      <c r="AV50" s="32"/>
      <c r="AW50" s="32">
        <v>0</v>
      </c>
      <c r="AX50" s="32"/>
      <c r="AY50" s="32"/>
      <c r="AZ50" s="32"/>
      <c r="BA50" s="32"/>
      <c r="BB50" s="32">
        <v>0</v>
      </c>
      <c r="BC50" s="32">
        <f t="shared" si="29"/>
        <v>0</v>
      </c>
      <c r="BD50" s="32">
        <f t="shared" si="26"/>
        <v>53.711999999999996</v>
      </c>
      <c r="BE50" s="36">
        <f t="shared" si="15"/>
        <v>33</v>
      </c>
      <c r="BF50" s="35">
        <f t="shared" si="27"/>
        <v>81</v>
      </c>
    </row>
    <row r="51" spans="1:58" s="37" customFormat="1" x14ac:dyDescent="0.25">
      <c r="A51" s="32" t="s">
        <v>1029</v>
      </c>
      <c r="B51" s="32" t="s">
        <v>1093</v>
      </c>
      <c r="C51" s="32" t="s">
        <v>1094</v>
      </c>
      <c r="D51" s="32">
        <v>5.8168125000000002</v>
      </c>
      <c r="E51" s="32" t="s">
        <v>72</v>
      </c>
      <c r="F51" s="32">
        <v>0.5</v>
      </c>
      <c r="G51" s="32"/>
      <c r="H51" s="32">
        <v>0</v>
      </c>
      <c r="I51" s="32">
        <f t="shared" si="16"/>
        <v>0.5</v>
      </c>
      <c r="J51" s="32"/>
      <c r="K51" s="32"/>
      <c r="L51" s="34">
        <f t="shared" si="19"/>
        <v>0.5</v>
      </c>
      <c r="M51" s="32">
        <f t="shared" si="20"/>
        <v>6.3168125000000002</v>
      </c>
      <c r="N51" s="32">
        <v>2.452</v>
      </c>
      <c r="O51" s="32">
        <f t="shared" si="17"/>
        <v>44.711999999999996</v>
      </c>
      <c r="P51" s="32">
        <v>86</v>
      </c>
      <c r="Q51" s="34">
        <f t="shared" si="21"/>
        <v>4.3</v>
      </c>
      <c r="R51" s="32"/>
      <c r="S51" s="32">
        <v>0.42</v>
      </c>
      <c r="T51" s="32"/>
      <c r="U51" s="32"/>
      <c r="V51" s="32">
        <f t="shared" si="22"/>
        <v>4.72</v>
      </c>
      <c r="W51" s="32"/>
      <c r="X51" s="32"/>
      <c r="Y51" s="32"/>
      <c r="Z51" s="32"/>
      <c r="AA51" s="32"/>
      <c r="AB51" s="32"/>
      <c r="AC51" s="35">
        <f t="shared" si="18"/>
        <v>0</v>
      </c>
      <c r="AD51" s="32">
        <v>18</v>
      </c>
      <c r="AE51" s="32">
        <f t="shared" si="23"/>
        <v>1.8</v>
      </c>
      <c r="AF51" s="32"/>
      <c r="AG51" s="32">
        <f t="shared" si="24"/>
        <v>1.8</v>
      </c>
      <c r="AH51" s="32">
        <v>0</v>
      </c>
      <c r="AI51" s="32"/>
      <c r="AJ51" s="32"/>
      <c r="AK51" s="32"/>
      <c r="AL51" s="32"/>
      <c r="AM51" s="32">
        <f t="shared" si="28"/>
        <v>1.8</v>
      </c>
      <c r="AN51" s="32"/>
      <c r="AO51" s="32"/>
      <c r="AP51" s="32"/>
      <c r="AQ51" s="32"/>
      <c r="AR51" s="32"/>
      <c r="AS51" s="32"/>
      <c r="AT51" s="32">
        <f t="shared" si="25"/>
        <v>0</v>
      </c>
      <c r="AU51" s="32"/>
      <c r="AV51" s="32"/>
      <c r="AW51" s="32">
        <v>0</v>
      </c>
      <c r="AX51" s="32" t="s">
        <v>1095</v>
      </c>
      <c r="AY51" s="32" t="s">
        <v>343</v>
      </c>
      <c r="AZ51" s="32"/>
      <c r="BA51" s="32"/>
      <c r="BB51" s="32">
        <v>1.25</v>
      </c>
      <c r="BC51" s="32">
        <f t="shared" si="29"/>
        <v>1.25</v>
      </c>
      <c r="BD51" s="32">
        <f t="shared" si="26"/>
        <v>58.79881249999999</v>
      </c>
      <c r="BE51" s="36">
        <f t="shared" si="15"/>
        <v>62</v>
      </c>
      <c r="BF51" s="35">
        <f t="shared" si="27"/>
        <v>62</v>
      </c>
    </row>
    <row r="52" spans="1:58" s="37" customFormat="1" x14ac:dyDescent="0.25">
      <c r="A52" s="32" t="s">
        <v>1029</v>
      </c>
      <c r="B52" s="32" t="s">
        <v>1096</v>
      </c>
      <c r="C52" s="32" t="s">
        <v>1097</v>
      </c>
      <c r="D52" s="32">
        <v>5.8243124999999996</v>
      </c>
      <c r="E52" s="32" t="s">
        <v>72</v>
      </c>
      <c r="F52" s="32">
        <v>0.5</v>
      </c>
      <c r="G52" s="32"/>
      <c r="H52" s="32">
        <v>0</v>
      </c>
      <c r="I52" s="32">
        <f t="shared" si="16"/>
        <v>0.5</v>
      </c>
      <c r="J52" s="32"/>
      <c r="K52" s="32"/>
      <c r="L52" s="34">
        <f t="shared" si="19"/>
        <v>0.5</v>
      </c>
      <c r="M52" s="32">
        <f t="shared" si="20"/>
        <v>6.3243124999999996</v>
      </c>
      <c r="N52" s="32">
        <v>2.4289999999999998</v>
      </c>
      <c r="O52" s="32">
        <f t="shared" si="17"/>
        <v>44.573999999999991</v>
      </c>
      <c r="P52" s="32">
        <v>87.5</v>
      </c>
      <c r="Q52" s="34">
        <f t="shared" si="21"/>
        <v>4.375</v>
      </c>
      <c r="R52" s="32"/>
      <c r="S52" s="32">
        <v>0.51</v>
      </c>
      <c r="T52" s="32"/>
      <c r="U52" s="32"/>
      <c r="V52" s="32">
        <f t="shared" si="22"/>
        <v>4.8849999999999998</v>
      </c>
      <c r="W52" s="32"/>
      <c r="X52" s="32"/>
      <c r="Y52" s="32"/>
      <c r="Z52" s="32"/>
      <c r="AA52" s="32"/>
      <c r="AB52" s="32"/>
      <c r="AC52" s="35">
        <f t="shared" si="18"/>
        <v>0</v>
      </c>
      <c r="AD52" s="32">
        <v>14</v>
      </c>
      <c r="AE52" s="32">
        <f t="shared" si="23"/>
        <v>1.4</v>
      </c>
      <c r="AF52" s="32"/>
      <c r="AG52" s="32">
        <f t="shared" si="24"/>
        <v>1.4</v>
      </c>
      <c r="AH52" s="32">
        <v>0</v>
      </c>
      <c r="AI52" s="32"/>
      <c r="AJ52" s="32"/>
      <c r="AK52" s="32"/>
      <c r="AL52" s="32"/>
      <c r="AM52" s="32">
        <f t="shared" si="28"/>
        <v>1.4</v>
      </c>
      <c r="AN52" s="32"/>
      <c r="AO52" s="32"/>
      <c r="AP52" s="32"/>
      <c r="AQ52" s="32"/>
      <c r="AR52" s="32"/>
      <c r="AS52" s="32"/>
      <c r="AT52" s="32">
        <f t="shared" si="25"/>
        <v>0</v>
      </c>
      <c r="AU52" s="32"/>
      <c r="AV52" s="32"/>
      <c r="AW52" s="32">
        <v>0</v>
      </c>
      <c r="AX52" s="32"/>
      <c r="AY52" s="32"/>
      <c r="AZ52" s="32"/>
      <c r="BA52" s="32"/>
      <c r="BB52" s="32">
        <v>0</v>
      </c>
      <c r="BC52" s="32">
        <f t="shared" si="29"/>
        <v>0</v>
      </c>
      <c r="BD52" s="32">
        <f t="shared" si="26"/>
        <v>57.183312499999985</v>
      </c>
      <c r="BE52" s="36">
        <f t="shared" si="15"/>
        <v>63</v>
      </c>
      <c r="BF52" s="35">
        <f t="shared" si="27"/>
        <v>70</v>
      </c>
    </row>
    <row r="53" spans="1:58" s="37" customFormat="1" x14ac:dyDescent="0.25">
      <c r="A53" s="32" t="s">
        <v>1029</v>
      </c>
      <c r="B53" s="32" t="s">
        <v>1098</v>
      </c>
      <c r="C53" s="40" t="s">
        <v>1099</v>
      </c>
      <c r="D53" s="32">
        <f>VLOOKUP(B53,[2]自动化!$B$1:$G$329,6,0)/64*6</f>
        <v>5.9943749999999998</v>
      </c>
      <c r="E53" s="32" t="s">
        <v>72</v>
      </c>
      <c r="F53" s="32">
        <v>0.5</v>
      </c>
      <c r="G53" s="32"/>
      <c r="H53" s="32">
        <v>0</v>
      </c>
      <c r="I53" s="32">
        <f t="shared" si="16"/>
        <v>0.5</v>
      </c>
      <c r="J53" s="32"/>
      <c r="K53" s="32"/>
      <c r="L53" s="34">
        <f t="shared" si="19"/>
        <v>0.5</v>
      </c>
      <c r="M53" s="32">
        <f t="shared" si="20"/>
        <v>6.4943749999999998</v>
      </c>
      <c r="N53" s="32">
        <v>3.58</v>
      </c>
      <c r="O53" s="32">
        <f t="shared" si="17"/>
        <v>51.48</v>
      </c>
      <c r="P53" s="32">
        <v>89</v>
      </c>
      <c r="Q53" s="34">
        <f t="shared" si="21"/>
        <v>4.45</v>
      </c>
      <c r="R53" s="32"/>
      <c r="S53" s="32">
        <v>0.81</v>
      </c>
      <c r="T53" s="32"/>
      <c r="U53" s="32"/>
      <c r="V53" s="32">
        <f t="shared" si="22"/>
        <v>5.26</v>
      </c>
      <c r="W53" s="32"/>
      <c r="X53" s="32"/>
      <c r="Y53" s="32"/>
      <c r="Z53" s="32"/>
      <c r="AA53" s="32"/>
      <c r="AB53" s="32"/>
      <c r="AC53" s="35">
        <f t="shared" si="18"/>
        <v>0</v>
      </c>
      <c r="AD53" s="32">
        <v>18</v>
      </c>
      <c r="AE53" s="32">
        <f t="shared" si="23"/>
        <v>1.8</v>
      </c>
      <c r="AF53" s="32"/>
      <c r="AG53" s="32">
        <f t="shared" si="24"/>
        <v>1.8</v>
      </c>
      <c r="AH53" s="32">
        <v>1.24</v>
      </c>
      <c r="AI53" s="32"/>
      <c r="AJ53" s="32"/>
      <c r="AK53" s="32" t="s">
        <v>130</v>
      </c>
      <c r="AL53" s="32">
        <v>0.2</v>
      </c>
      <c r="AM53" s="32">
        <f t="shared" si="28"/>
        <v>3.24</v>
      </c>
      <c r="AN53" s="32" t="s">
        <v>1100</v>
      </c>
      <c r="AO53" s="32">
        <v>1.2</v>
      </c>
      <c r="AP53" s="32"/>
      <c r="AQ53" s="32"/>
      <c r="AR53" s="32"/>
      <c r="AS53" s="32"/>
      <c r="AT53" s="32">
        <f t="shared" si="25"/>
        <v>1.2</v>
      </c>
      <c r="AU53" s="32"/>
      <c r="AV53" s="32" t="s">
        <v>693</v>
      </c>
      <c r="AW53" s="32">
        <v>0.25</v>
      </c>
      <c r="AX53" s="32"/>
      <c r="AY53" s="32" t="s">
        <v>276</v>
      </c>
      <c r="AZ53" s="32" t="s">
        <v>172</v>
      </c>
      <c r="BA53" s="32"/>
      <c r="BB53" s="32">
        <v>0.95</v>
      </c>
      <c r="BC53" s="32">
        <f t="shared" si="29"/>
        <v>2.4</v>
      </c>
      <c r="BD53" s="32">
        <f t="shared" si="26"/>
        <v>68.874375000000001</v>
      </c>
      <c r="BE53" s="36">
        <f t="shared" si="15"/>
        <v>10</v>
      </c>
      <c r="BF53" s="35">
        <f t="shared" si="27"/>
        <v>5</v>
      </c>
    </row>
    <row r="54" spans="1:58" s="37" customFormat="1" x14ac:dyDescent="0.25">
      <c r="A54" s="35" t="s">
        <v>1101</v>
      </c>
      <c r="B54" s="35" t="s">
        <v>1102</v>
      </c>
      <c r="C54" s="41" t="s">
        <v>1103</v>
      </c>
      <c r="D54" s="35">
        <v>5.55852272727273</v>
      </c>
      <c r="E54" s="35" t="s">
        <v>72</v>
      </c>
      <c r="F54" s="35">
        <v>0.5</v>
      </c>
      <c r="G54" s="35"/>
      <c r="H54" s="35">
        <v>0</v>
      </c>
      <c r="I54" s="32">
        <f t="shared" si="16"/>
        <v>0.5</v>
      </c>
      <c r="J54" s="35"/>
      <c r="K54" s="35"/>
      <c r="L54" s="34">
        <f t="shared" si="19"/>
        <v>0.5</v>
      </c>
      <c r="M54" s="35">
        <v>6.05852272727273</v>
      </c>
      <c r="N54" s="35">
        <v>1.6639999999999999</v>
      </c>
      <c r="O54" s="35">
        <v>39.984000000000002</v>
      </c>
      <c r="P54" s="35">
        <v>74</v>
      </c>
      <c r="Q54" s="35">
        <v>3.7</v>
      </c>
      <c r="R54" s="35"/>
      <c r="S54" s="35">
        <v>7.4999999999999997E-2</v>
      </c>
      <c r="T54" s="35"/>
      <c r="U54" s="35"/>
      <c r="V54" s="35">
        <v>3.7749999999999999</v>
      </c>
      <c r="W54" s="35"/>
      <c r="X54" s="35"/>
      <c r="Y54" s="35"/>
      <c r="Z54" s="35"/>
      <c r="AA54" s="35"/>
      <c r="AB54" s="35"/>
      <c r="AC54" s="35">
        <f t="shared" si="18"/>
        <v>0</v>
      </c>
      <c r="AD54" s="35">
        <v>17</v>
      </c>
      <c r="AE54" s="35">
        <v>1.7</v>
      </c>
      <c r="AF54" s="35"/>
      <c r="AG54" s="35">
        <v>1.7</v>
      </c>
      <c r="AH54" s="35">
        <v>0</v>
      </c>
      <c r="AI54" s="35"/>
      <c r="AJ54" s="35"/>
      <c r="AK54" s="35"/>
      <c r="AL54" s="35"/>
      <c r="AM54" s="32">
        <f t="shared" si="28"/>
        <v>1.7</v>
      </c>
      <c r="AN54" s="35"/>
      <c r="AO54" s="35"/>
      <c r="AP54" s="35"/>
      <c r="AQ54" s="35"/>
      <c r="AR54" s="35"/>
      <c r="AS54" s="35"/>
      <c r="AT54" s="35">
        <v>0</v>
      </c>
      <c r="AU54" s="35"/>
      <c r="AV54" s="35"/>
      <c r="AW54" s="35">
        <v>0</v>
      </c>
      <c r="AX54" s="35" t="s">
        <v>1059</v>
      </c>
      <c r="AY54" s="35" t="s">
        <v>1104</v>
      </c>
      <c r="AZ54" s="35"/>
      <c r="BA54" s="35"/>
      <c r="BB54" s="35">
        <v>1.25</v>
      </c>
      <c r="BC54" s="32">
        <f t="shared" si="29"/>
        <v>1.25</v>
      </c>
      <c r="BD54" s="32">
        <f t="shared" si="26"/>
        <v>52.767522727272734</v>
      </c>
      <c r="BE54" s="33">
        <v>86</v>
      </c>
      <c r="BF54" s="35">
        <f t="shared" si="27"/>
        <v>84</v>
      </c>
    </row>
    <row r="55" spans="1:58" s="37" customFormat="1" x14ac:dyDescent="0.25">
      <c r="A55" s="35" t="s">
        <v>1101</v>
      </c>
      <c r="B55" s="35" t="s">
        <v>1105</v>
      </c>
      <c r="C55" s="41" t="s">
        <v>1106</v>
      </c>
      <c r="D55" s="35">
        <v>5.6403409090909102</v>
      </c>
      <c r="E55" s="35" t="s">
        <v>72</v>
      </c>
      <c r="F55" s="35">
        <v>0.5</v>
      </c>
      <c r="G55" s="35"/>
      <c r="H55" s="35">
        <v>0</v>
      </c>
      <c r="I55" s="32">
        <f t="shared" si="16"/>
        <v>0.5</v>
      </c>
      <c r="J55" s="35"/>
      <c r="K55" s="35"/>
      <c r="L55" s="34">
        <f t="shared" si="19"/>
        <v>0.5</v>
      </c>
      <c r="M55" s="35">
        <v>6.1403409090909102</v>
      </c>
      <c r="N55" s="35">
        <v>1.294</v>
      </c>
      <c r="O55" s="35">
        <v>37.764000000000003</v>
      </c>
      <c r="P55" s="35">
        <v>81.5</v>
      </c>
      <c r="Q55" s="35">
        <v>4.0750000000000002</v>
      </c>
      <c r="R55" s="35"/>
      <c r="S55" s="35">
        <v>0.67500000000000004</v>
      </c>
      <c r="T55" s="35"/>
      <c r="U55" s="35"/>
      <c r="V55" s="35">
        <v>4.75</v>
      </c>
      <c r="W55" s="35"/>
      <c r="X55" s="35"/>
      <c r="Y55" s="35"/>
      <c r="Z55" s="35"/>
      <c r="AA55" s="35"/>
      <c r="AB55" s="35"/>
      <c r="AC55" s="35">
        <f t="shared" si="18"/>
        <v>0</v>
      </c>
      <c r="AD55" s="35">
        <v>17</v>
      </c>
      <c r="AE55" s="35">
        <v>1.7</v>
      </c>
      <c r="AF55" s="35"/>
      <c r="AG55" s="35">
        <v>1.7</v>
      </c>
      <c r="AH55" s="35">
        <v>0</v>
      </c>
      <c r="AI55" s="35"/>
      <c r="AJ55" s="35"/>
      <c r="AK55" s="35"/>
      <c r="AL55" s="35"/>
      <c r="AM55" s="32">
        <f t="shared" si="28"/>
        <v>1.7</v>
      </c>
      <c r="AN55" s="35"/>
      <c r="AO55" s="35"/>
      <c r="AP55" s="35"/>
      <c r="AQ55" s="35"/>
      <c r="AR55" s="35"/>
      <c r="AS55" s="35"/>
      <c r="AT55" s="35">
        <v>0</v>
      </c>
      <c r="AU55" s="35"/>
      <c r="AV55" s="35"/>
      <c r="AW55" s="35">
        <v>0</v>
      </c>
      <c r="AX55" s="35"/>
      <c r="AY55" s="35"/>
      <c r="AZ55" s="35"/>
      <c r="BA55" s="35"/>
      <c r="BB55" s="35">
        <v>0</v>
      </c>
      <c r="BC55" s="32">
        <f t="shared" si="29"/>
        <v>0</v>
      </c>
      <c r="BD55" s="32">
        <f t="shared" si="26"/>
        <v>50.354340909090915</v>
      </c>
      <c r="BE55" s="33">
        <v>89</v>
      </c>
      <c r="BF55" s="35">
        <f t="shared" si="27"/>
        <v>89</v>
      </c>
    </row>
    <row r="56" spans="1:58" s="37" customFormat="1" x14ac:dyDescent="0.25">
      <c r="A56" s="35" t="s">
        <v>1101</v>
      </c>
      <c r="B56" s="35" t="s">
        <v>1107</v>
      </c>
      <c r="C56" s="41" t="s">
        <v>1108</v>
      </c>
      <c r="D56" s="35">
        <v>5.5482954545454604</v>
      </c>
      <c r="E56" s="35" t="s">
        <v>72</v>
      </c>
      <c r="F56" s="35">
        <v>0.5</v>
      </c>
      <c r="G56" s="35"/>
      <c r="H56" s="35">
        <v>0</v>
      </c>
      <c r="I56" s="32">
        <f t="shared" si="16"/>
        <v>0.5</v>
      </c>
      <c r="J56" s="35"/>
      <c r="K56" s="35"/>
      <c r="L56" s="34">
        <f t="shared" si="19"/>
        <v>0.5</v>
      </c>
      <c r="M56" s="35">
        <v>6.0482954545454604</v>
      </c>
      <c r="N56" s="35">
        <v>2.9540000000000002</v>
      </c>
      <c r="O56" s="35">
        <v>47.723999999999997</v>
      </c>
      <c r="P56" s="35">
        <v>82</v>
      </c>
      <c r="Q56" s="35">
        <v>4.0999999999999996</v>
      </c>
      <c r="R56" s="35"/>
      <c r="S56" s="35">
        <v>0.495</v>
      </c>
      <c r="T56" s="35"/>
      <c r="U56" s="35"/>
      <c r="V56" s="35">
        <v>4.5949999999999998</v>
      </c>
      <c r="W56" s="35"/>
      <c r="X56" s="35"/>
      <c r="Y56" s="35"/>
      <c r="Z56" s="35"/>
      <c r="AA56" s="35"/>
      <c r="AB56" s="35"/>
      <c r="AC56" s="35">
        <f t="shared" si="18"/>
        <v>0</v>
      </c>
      <c r="AD56" s="35">
        <v>15</v>
      </c>
      <c r="AE56" s="35">
        <v>1.5</v>
      </c>
      <c r="AF56" s="35"/>
      <c r="AG56" s="35">
        <v>1.5</v>
      </c>
      <c r="AH56" s="35">
        <v>0.18</v>
      </c>
      <c r="AI56" s="35"/>
      <c r="AJ56" s="35"/>
      <c r="AK56" s="35" t="s">
        <v>130</v>
      </c>
      <c r="AL56" s="35">
        <v>0.2</v>
      </c>
      <c r="AM56" s="32">
        <f t="shared" si="28"/>
        <v>1.88</v>
      </c>
      <c r="AN56" s="35"/>
      <c r="AO56" s="35"/>
      <c r="AP56" s="35"/>
      <c r="AQ56" s="35"/>
      <c r="AR56" s="35"/>
      <c r="AS56" s="35"/>
      <c r="AT56" s="35">
        <v>0</v>
      </c>
      <c r="AU56" s="35"/>
      <c r="AV56" s="35"/>
      <c r="AW56" s="35">
        <v>0</v>
      </c>
      <c r="AX56" s="35" t="s">
        <v>1109</v>
      </c>
      <c r="AY56" s="35" t="s">
        <v>1109</v>
      </c>
      <c r="AZ56" s="35"/>
      <c r="BA56" s="35"/>
      <c r="BB56" s="35">
        <v>1</v>
      </c>
      <c r="BC56" s="32">
        <f t="shared" si="29"/>
        <v>1</v>
      </c>
      <c r="BD56" s="32">
        <f t="shared" si="26"/>
        <v>61.247295454545458</v>
      </c>
      <c r="BE56" s="33">
        <v>35</v>
      </c>
      <c r="BF56" s="35">
        <f t="shared" si="27"/>
        <v>43</v>
      </c>
    </row>
    <row r="57" spans="1:58" s="37" customFormat="1" x14ac:dyDescent="0.25">
      <c r="A57" s="35" t="s">
        <v>1101</v>
      </c>
      <c r="B57" s="35" t="s">
        <v>1110</v>
      </c>
      <c r="C57" s="41" t="s">
        <v>1111</v>
      </c>
      <c r="D57" s="35">
        <v>5.67954545454546</v>
      </c>
      <c r="E57" s="35" t="s">
        <v>72</v>
      </c>
      <c r="F57" s="35">
        <v>0.5</v>
      </c>
      <c r="G57" s="35"/>
      <c r="H57" s="35">
        <v>0</v>
      </c>
      <c r="I57" s="32">
        <f t="shared" si="16"/>
        <v>0.5</v>
      </c>
      <c r="J57" s="35"/>
      <c r="K57" s="35"/>
      <c r="L57" s="34">
        <f t="shared" si="19"/>
        <v>0.5</v>
      </c>
      <c r="M57" s="35">
        <v>6.17954545454546</v>
      </c>
      <c r="N57" s="35">
        <v>2.6379999999999999</v>
      </c>
      <c r="O57" s="35">
        <v>45.828000000000003</v>
      </c>
      <c r="P57" s="35">
        <v>74</v>
      </c>
      <c r="Q57" s="35">
        <v>3.7</v>
      </c>
      <c r="R57" s="35"/>
      <c r="S57" s="35">
        <v>0.34499999999999997</v>
      </c>
      <c r="T57" s="35"/>
      <c r="U57" s="35"/>
      <c r="V57" s="35">
        <v>4.0449999999999999</v>
      </c>
      <c r="W57" s="35" t="s">
        <v>1112</v>
      </c>
      <c r="X57" s="37">
        <v>0.5</v>
      </c>
      <c r="Y57" s="35"/>
      <c r="Z57" s="35"/>
      <c r="AA57" s="35"/>
      <c r="AB57" s="35"/>
      <c r="AC57" s="35">
        <f t="shared" si="18"/>
        <v>0.5</v>
      </c>
      <c r="AD57" s="35">
        <v>20</v>
      </c>
      <c r="AE57" s="35">
        <v>2</v>
      </c>
      <c r="AF57" s="35"/>
      <c r="AG57" s="35">
        <v>2</v>
      </c>
      <c r="AH57" s="35">
        <v>0.12</v>
      </c>
      <c r="AI57" s="35"/>
      <c r="AJ57" s="35"/>
      <c r="AK57" s="35" t="s">
        <v>130</v>
      </c>
      <c r="AL57" s="35">
        <v>0.2</v>
      </c>
      <c r="AM57" s="32">
        <f t="shared" si="28"/>
        <v>2.3200000000000003</v>
      </c>
      <c r="AN57" s="35"/>
      <c r="AO57" s="35"/>
      <c r="AP57" s="35"/>
      <c r="AQ57" s="35"/>
      <c r="AR57" s="35"/>
      <c r="AS57" s="35"/>
      <c r="AT57" s="35">
        <v>0</v>
      </c>
      <c r="AU57" s="35"/>
      <c r="AV57" s="35"/>
      <c r="AW57" s="35">
        <v>0</v>
      </c>
      <c r="AX57" s="35" t="s">
        <v>500</v>
      </c>
      <c r="AY57" s="35" t="s">
        <v>1113</v>
      </c>
      <c r="AZ57" s="35"/>
      <c r="BA57" s="35"/>
      <c r="BB57" s="35">
        <v>1.1000000000000001</v>
      </c>
      <c r="BC57" s="32">
        <f t="shared" si="29"/>
        <v>1.1000000000000001</v>
      </c>
      <c r="BD57" s="32">
        <f t="shared" si="26"/>
        <v>59.972545454545468</v>
      </c>
      <c r="BE57" s="33">
        <v>57</v>
      </c>
      <c r="BF57" s="35">
        <f t="shared" si="27"/>
        <v>54</v>
      </c>
    </row>
    <row r="58" spans="1:58" s="37" customFormat="1" x14ac:dyDescent="0.25">
      <c r="A58" s="35" t="s">
        <v>1101</v>
      </c>
      <c r="B58" s="35" t="s">
        <v>1114</v>
      </c>
      <c r="C58" s="41" t="s">
        <v>1115</v>
      </c>
      <c r="D58" s="35">
        <v>5.6375284090909101</v>
      </c>
      <c r="E58" s="35" t="s">
        <v>72</v>
      </c>
      <c r="F58" s="35">
        <v>0.5</v>
      </c>
      <c r="G58" s="35"/>
      <c r="H58" s="35">
        <v>0</v>
      </c>
      <c r="I58" s="32">
        <f t="shared" si="16"/>
        <v>0.5</v>
      </c>
      <c r="J58" s="35"/>
      <c r="K58" s="35"/>
      <c r="L58" s="34">
        <f t="shared" si="19"/>
        <v>0.5</v>
      </c>
      <c r="M58" s="35">
        <v>6.1375284090909101</v>
      </c>
      <c r="N58" s="35">
        <v>3.34</v>
      </c>
      <c r="O58" s="35">
        <v>50.04</v>
      </c>
      <c r="P58" s="35">
        <v>62</v>
      </c>
      <c r="Q58" s="35">
        <v>3.1</v>
      </c>
      <c r="R58" s="35"/>
      <c r="S58" s="35">
        <v>0.9</v>
      </c>
      <c r="T58" s="35"/>
      <c r="U58" s="35"/>
      <c r="V58" s="35">
        <v>4</v>
      </c>
      <c r="W58" s="35"/>
      <c r="X58" s="35"/>
      <c r="Y58" s="35"/>
      <c r="Z58" s="35"/>
      <c r="AA58" s="35"/>
      <c r="AB58" s="35"/>
      <c r="AC58" s="35">
        <f t="shared" si="18"/>
        <v>0</v>
      </c>
      <c r="AD58" s="35">
        <v>20</v>
      </c>
      <c r="AE58" s="35">
        <v>2</v>
      </c>
      <c r="AF58" s="35"/>
      <c r="AG58" s="35">
        <v>2</v>
      </c>
      <c r="AH58" s="35">
        <v>0</v>
      </c>
      <c r="AI58" s="35"/>
      <c r="AJ58" s="35"/>
      <c r="AK58" s="35" t="s">
        <v>77</v>
      </c>
      <c r="AL58" s="35">
        <v>0.5</v>
      </c>
      <c r="AM58" s="32">
        <f t="shared" si="28"/>
        <v>2.5</v>
      </c>
      <c r="AN58" s="35" t="s">
        <v>1116</v>
      </c>
      <c r="AO58" s="35">
        <v>0.6</v>
      </c>
      <c r="AP58" s="35"/>
      <c r="AQ58" s="35"/>
      <c r="AR58" s="35"/>
      <c r="AS58" s="35"/>
      <c r="AT58" s="35">
        <v>0.6</v>
      </c>
      <c r="AU58" s="35"/>
      <c r="AV58" s="35"/>
      <c r="AW58" s="35">
        <v>0</v>
      </c>
      <c r="AX58" s="35"/>
      <c r="AY58" s="35"/>
      <c r="AZ58" s="35"/>
      <c r="BA58" s="35"/>
      <c r="BB58" s="35">
        <v>0</v>
      </c>
      <c r="BC58" s="32">
        <f t="shared" si="29"/>
        <v>0.6</v>
      </c>
      <c r="BD58" s="32">
        <f t="shared" si="26"/>
        <v>63.277528409090912</v>
      </c>
      <c r="BE58" s="33">
        <v>17</v>
      </c>
      <c r="BF58" s="35">
        <f t="shared" si="27"/>
        <v>34</v>
      </c>
    </row>
    <row r="59" spans="1:58" s="37" customFormat="1" x14ac:dyDescent="0.25">
      <c r="A59" s="35" t="s">
        <v>1101</v>
      </c>
      <c r="B59" s="35" t="s">
        <v>1117</v>
      </c>
      <c r="C59" s="41" t="s">
        <v>1118</v>
      </c>
      <c r="D59" s="32">
        <v>0</v>
      </c>
      <c r="E59" s="35" t="s">
        <v>72</v>
      </c>
      <c r="F59" s="35">
        <v>0.5</v>
      </c>
      <c r="G59" s="35"/>
      <c r="H59" s="35">
        <v>0</v>
      </c>
      <c r="I59" s="32">
        <f t="shared" si="16"/>
        <v>0.5</v>
      </c>
      <c r="J59" s="35"/>
      <c r="K59" s="35"/>
      <c r="L59" s="34">
        <f t="shared" si="19"/>
        <v>0.5</v>
      </c>
      <c r="M59" s="35">
        <v>0.5</v>
      </c>
      <c r="N59" s="35">
        <v>1.232</v>
      </c>
      <c r="O59" s="35">
        <v>37.392000000000003</v>
      </c>
      <c r="P59" s="35">
        <v>57.5</v>
      </c>
      <c r="Q59" s="35">
        <v>2.875</v>
      </c>
      <c r="R59" s="35"/>
      <c r="S59" s="35">
        <v>0.435</v>
      </c>
      <c r="T59" s="35"/>
      <c r="U59" s="35"/>
      <c r="V59" s="35">
        <v>3.31</v>
      </c>
      <c r="W59" s="35"/>
      <c r="X59" s="35"/>
      <c r="Y59" s="35"/>
      <c r="Z59" s="35"/>
      <c r="AA59" s="35"/>
      <c r="AB59" s="35"/>
      <c r="AC59" s="35">
        <f t="shared" si="18"/>
        <v>0</v>
      </c>
      <c r="AD59" s="35">
        <v>20</v>
      </c>
      <c r="AE59" s="35">
        <v>2</v>
      </c>
      <c r="AF59" s="35"/>
      <c r="AG59" s="35">
        <v>2</v>
      </c>
      <c r="AH59" s="35">
        <v>0.78</v>
      </c>
      <c r="AI59" s="35"/>
      <c r="AJ59" s="35"/>
      <c r="AK59" s="35"/>
      <c r="AL59" s="35"/>
      <c r="AM59" s="32">
        <f t="shared" si="28"/>
        <v>2.7800000000000002</v>
      </c>
      <c r="AN59" s="35"/>
      <c r="AO59" s="35"/>
      <c r="AP59" s="35"/>
      <c r="AQ59" s="35"/>
      <c r="AR59" s="35"/>
      <c r="AS59" s="35"/>
      <c r="AT59" s="35">
        <v>0</v>
      </c>
      <c r="AU59" s="35"/>
      <c r="AV59" s="35"/>
      <c r="AW59" s="35">
        <v>0</v>
      </c>
      <c r="AX59" s="35" t="s">
        <v>247</v>
      </c>
      <c r="AY59" s="35"/>
      <c r="AZ59" s="35"/>
      <c r="BA59" s="35"/>
      <c r="BB59" s="35">
        <v>1</v>
      </c>
      <c r="BC59" s="32">
        <f t="shared" si="29"/>
        <v>1</v>
      </c>
      <c r="BD59" s="32">
        <f t="shared" si="26"/>
        <v>44.982000000000006</v>
      </c>
      <c r="BE59" s="33">
        <v>91</v>
      </c>
      <c r="BF59" s="35">
        <f t="shared" si="27"/>
        <v>95</v>
      </c>
    </row>
    <row r="60" spans="1:58" s="37" customFormat="1" x14ac:dyDescent="0.25">
      <c r="A60" s="35" t="s">
        <v>1101</v>
      </c>
      <c r="B60" s="35" t="s">
        <v>1119</v>
      </c>
      <c r="C60" s="41" t="s">
        <v>1120</v>
      </c>
      <c r="D60" s="35">
        <v>5.7374999999999998</v>
      </c>
      <c r="E60" s="35" t="s">
        <v>72</v>
      </c>
      <c r="F60" s="35">
        <v>0.5</v>
      </c>
      <c r="G60" s="35"/>
      <c r="H60" s="35">
        <v>0</v>
      </c>
      <c r="I60" s="32">
        <f t="shared" si="16"/>
        <v>0.5</v>
      </c>
      <c r="J60" s="35"/>
      <c r="K60" s="35"/>
      <c r="L60" s="34">
        <f t="shared" si="19"/>
        <v>0.5</v>
      </c>
      <c r="M60" s="35">
        <v>6.2374999999999998</v>
      </c>
      <c r="N60" s="35">
        <v>3.3069999999999999</v>
      </c>
      <c r="O60" s="35">
        <v>49.841999999999999</v>
      </c>
      <c r="P60" s="35">
        <v>74</v>
      </c>
      <c r="Q60" s="35">
        <v>3.7</v>
      </c>
      <c r="R60" s="35"/>
      <c r="S60" s="35">
        <v>0.9</v>
      </c>
      <c r="T60" s="35"/>
      <c r="U60" s="35"/>
      <c r="V60" s="35">
        <v>4.5999999999999996</v>
      </c>
      <c r="W60" s="35" t="s">
        <v>1121</v>
      </c>
      <c r="X60" s="35">
        <v>0.1</v>
      </c>
      <c r="Y60" s="35"/>
      <c r="Z60" s="35"/>
      <c r="AA60" s="35"/>
      <c r="AB60" s="35"/>
      <c r="AC60" s="35">
        <f t="shared" si="18"/>
        <v>0.1</v>
      </c>
      <c r="AD60" s="35">
        <v>20</v>
      </c>
      <c r="AE60" s="35">
        <v>2</v>
      </c>
      <c r="AF60" s="35"/>
      <c r="AG60" s="35">
        <v>2</v>
      </c>
      <c r="AH60" s="35">
        <v>0.26</v>
      </c>
      <c r="AI60" s="35"/>
      <c r="AJ60" s="35"/>
      <c r="AK60" s="35" t="s">
        <v>77</v>
      </c>
      <c r="AL60" s="35">
        <v>0.5</v>
      </c>
      <c r="AM60" s="32">
        <f t="shared" si="28"/>
        <v>2.76</v>
      </c>
      <c r="AN60" s="35" t="s">
        <v>951</v>
      </c>
      <c r="AO60" s="35">
        <v>0.4</v>
      </c>
      <c r="AP60" s="35"/>
      <c r="AQ60" s="35"/>
      <c r="AR60" s="35"/>
      <c r="AS60" s="35"/>
      <c r="AT60" s="35">
        <v>0.4</v>
      </c>
      <c r="AU60" s="35"/>
      <c r="AV60" s="35"/>
      <c r="AW60" s="35">
        <v>0</v>
      </c>
      <c r="AX60" s="35" t="s">
        <v>1122</v>
      </c>
      <c r="AY60" s="35" t="s">
        <v>1123</v>
      </c>
      <c r="AZ60" s="35" t="s">
        <v>172</v>
      </c>
      <c r="BA60" s="35"/>
      <c r="BB60" s="35">
        <v>1.9</v>
      </c>
      <c r="BC60" s="32">
        <f t="shared" si="29"/>
        <v>2.2999999999999998</v>
      </c>
      <c r="BD60" s="32">
        <f t="shared" si="26"/>
        <v>65.839500000000001</v>
      </c>
      <c r="BE60" s="33">
        <v>20</v>
      </c>
      <c r="BF60" s="35">
        <f t="shared" si="27"/>
        <v>16</v>
      </c>
    </row>
    <row r="61" spans="1:58" s="37" customFormat="1" x14ac:dyDescent="0.25">
      <c r="A61" s="35" t="s">
        <v>1101</v>
      </c>
      <c r="B61" s="35" t="s">
        <v>1124</v>
      </c>
      <c r="C61" s="41" t="s">
        <v>1125</v>
      </c>
      <c r="D61" s="35">
        <v>5.7920454545454598</v>
      </c>
      <c r="E61" s="35" t="s">
        <v>72</v>
      </c>
      <c r="F61" s="35">
        <v>0.5</v>
      </c>
      <c r="G61" s="35"/>
      <c r="H61" s="35">
        <v>0</v>
      </c>
      <c r="I61" s="32">
        <f t="shared" si="16"/>
        <v>0.5</v>
      </c>
      <c r="J61" s="35"/>
      <c r="K61" s="35"/>
      <c r="L61" s="34">
        <f t="shared" si="19"/>
        <v>0.5</v>
      </c>
      <c r="M61" s="35">
        <v>6.2920454545454598</v>
      </c>
      <c r="N61" s="35">
        <v>3.556</v>
      </c>
      <c r="O61" s="35">
        <v>51.335999999999999</v>
      </c>
      <c r="P61" s="35">
        <v>69.5</v>
      </c>
      <c r="Q61" s="35">
        <v>3.4750000000000001</v>
      </c>
      <c r="R61" s="35"/>
      <c r="S61" s="35">
        <v>0.9</v>
      </c>
      <c r="T61" s="35"/>
      <c r="U61" s="35"/>
      <c r="V61" s="35">
        <v>4.375</v>
      </c>
      <c r="W61" s="35"/>
      <c r="X61" s="35"/>
      <c r="Y61" s="35"/>
      <c r="Z61" s="35"/>
      <c r="AA61" s="35"/>
      <c r="AB61" s="35"/>
      <c r="AC61" s="35">
        <f t="shared" si="18"/>
        <v>0</v>
      </c>
      <c r="AD61" s="35">
        <v>20</v>
      </c>
      <c r="AE61" s="35">
        <v>2</v>
      </c>
      <c r="AF61" s="35"/>
      <c r="AG61" s="35">
        <v>2</v>
      </c>
      <c r="AH61" s="35">
        <v>1.6</v>
      </c>
      <c r="AI61" s="35"/>
      <c r="AJ61" s="35"/>
      <c r="AK61" s="35" t="s">
        <v>77</v>
      </c>
      <c r="AL61" s="35">
        <v>0.5</v>
      </c>
      <c r="AM61" s="32">
        <f t="shared" si="28"/>
        <v>4.0999999999999996</v>
      </c>
      <c r="AN61" s="35"/>
      <c r="AO61" s="35"/>
      <c r="AP61" s="35"/>
      <c r="AQ61" s="35"/>
      <c r="AR61" s="35"/>
      <c r="AS61" s="35"/>
      <c r="AT61" s="35">
        <v>0</v>
      </c>
      <c r="AU61" s="35"/>
      <c r="AV61" s="35"/>
      <c r="AW61" s="35">
        <v>0</v>
      </c>
      <c r="AX61" s="35" t="s">
        <v>1083</v>
      </c>
      <c r="AY61" s="35" t="s">
        <v>1083</v>
      </c>
      <c r="AZ61" s="35"/>
      <c r="BA61" s="35"/>
      <c r="BB61" s="35">
        <v>1</v>
      </c>
      <c r="BC61" s="32">
        <f t="shared" si="29"/>
        <v>1</v>
      </c>
      <c r="BD61" s="32">
        <f t="shared" si="26"/>
        <v>67.103045454545452</v>
      </c>
      <c r="BE61" s="33">
        <v>10</v>
      </c>
      <c r="BF61" s="35">
        <f t="shared" si="27"/>
        <v>11</v>
      </c>
    </row>
    <row r="62" spans="1:58" s="37" customFormat="1" x14ac:dyDescent="0.25">
      <c r="A62" s="35" t="s">
        <v>1101</v>
      </c>
      <c r="B62" s="35" t="s">
        <v>1126</v>
      </c>
      <c r="C62" s="41" t="s">
        <v>1127</v>
      </c>
      <c r="D62" s="35">
        <v>5.5329545454545404</v>
      </c>
      <c r="E62" s="35" t="s">
        <v>72</v>
      </c>
      <c r="F62" s="35">
        <v>0.5</v>
      </c>
      <c r="G62" s="35"/>
      <c r="H62" s="35">
        <v>0</v>
      </c>
      <c r="I62" s="32">
        <f t="shared" si="16"/>
        <v>0.5</v>
      </c>
      <c r="J62" s="35"/>
      <c r="K62" s="35"/>
      <c r="L62" s="34">
        <f t="shared" si="19"/>
        <v>0.5</v>
      </c>
      <c r="M62" s="35">
        <v>6.0329545454545404</v>
      </c>
      <c r="N62" s="35">
        <v>2.468</v>
      </c>
      <c r="O62" s="35">
        <v>44.808</v>
      </c>
      <c r="P62" s="35">
        <v>73.5</v>
      </c>
      <c r="Q62" s="35">
        <v>3.6749999999999998</v>
      </c>
      <c r="R62" s="35"/>
      <c r="S62" s="35">
        <v>0.9</v>
      </c>
      <c r="T62" s="35"/>
      <c r="U62" s="35"/>
      <c r="V62" s="35">
        <v>4.5750000000000002</v>
      </c>
      <c r="W62" s="35"/>
      <c r="X62" s="35"/>
      <c r="Y62" s="35"/>
      <c r="Z62" s="35"/>
      <c r="AA62" s="35"/>
      <c r="AB62" s="35"/>
      <c r="AC62" s="35">
        <f t="shared" si="18"/>
        <v>0</v>
      </c>
      <c r="AD62" s="35">
        <v>19</v>
      </c>
      <c r="AE62" s="35">
        <v>1.9</v>
      </c>
      <c r="AF62" s="35"/>
      <c r="AG62" s="35">
        <v>1.9</v>
      </c>
      <c r="AH62" s="35">
        <v>0.6</v>
      </c>
      <c r="AI62" s="35"/>
      <c r="AJ62" s="35"/>
      <c r="AK62" s="35"/>
      <c r="AL62" s="35"/>
      <c r="AM62" s="32">
        <f t="shared" si="28"/>
        <v>2.5</v>
      </c>
      <c r="AN62" s="35"/>
      <c r="AO62" s="35"/>
      <c r="AP62" s="35"/>
      <c r="AQ62" s="35"/>
      <c r="AR62" s="35"/>
      <c r="AS62" s="35"/>
      <c r="AT62" s="35">
        <v>0</v>
      </c>
      <c r="AU62" s="35" t="s">
        <v>131</v>
      </c>
      <c r="AV62" s="35"/>
      <c r="AW62" s="35">
        <v>0.15</v>
      </c>
      <c r="AX62" s="35" t="s">
        <v>1128</v>
      </c>
      <c r="AY62" s="35" t="s">
        <v>1129</v>
      </c>
      <c r="AZ62" s="35"/>
      <c r="BA62" s="35"/>
      <c r="BB62" s="35">
        <v>1.45</v>
      </c>
      <c r="BC62" s="32">
        <f t="shared" si="29"/>
        <v>1.5999999999999999</v>
      </c>
      <c r="BD62" s="32">
        <f t="shared" si="26"/>
        <v>59.515954545454541</v>
      </c>
      <c r="BE62" s="33">
        <v>61</v>
      </c>
      <c r="BF62" s="35">
        <f t="shared" si="27"/>
        <v>57</v>
      </c>
    </row>
    <row r="63" spans="1:58" s="37" customFormat="1" x14ac:dyDescent="0.25">
      <c r="A63" s="35" t="s">
        <v>1101</v>
      </c>
      <c r="B63" s="35" t="s">
        <v>1130</v>
      </c>
      <c r="C63" s="41" t="s">
        <v>1131</v>
      </c>
      <c r="D63" s="35">
        <v>5.6761363636363598</v>
      </c>
      <c r="E63" s="35" t="s">
        <v>72</v>
      </c>
      <c r="F63" s="35">
        <v>0.5</v>
      </c>
      <c r="G63" s="35"/>
      <c r="H63" s="35">
        <v>0</v>
      </c>
      <c r="I63" s="32">
        <f t="shared" si="16"/>
        <v>0.5</v>
      </c>
      <c r="J63" s="35"/>
      <c r="K63" s="35"/>
      <c r="L63" s="34">
        <f t="shared" si="19"/>
        <v>0.5</v>
      </c>
      <c r="M63" s="35">
        <v>6.1761363636363598</v>
      </c>
      <c r="N63" s="35">
        <v>3.4140000000000001</v>
      </c>
      <c r="O63" s="35">
        <v>50.484000000000002</v>
      </c>
      <c r="P63" s="35">
        <v>68.5</v>
      </c>
      <c r="Q63" s="35">
        <v>3.4249999999999998</v>
      </c>
      <c r="R63" s="35"/>
      <c r="S63" s="35">
        <v>0.9</v>
      </c>
      <c r="T63" s="35"/>
      <c r="U63" s="35"/>
      <c r="V63" s="35">
        <v>4.3250000000000002</v>
      </c>
      <c r="W63" s="35"/>
      <c r="X63" s="35"/>
      <c r="Y63" s="35"/>
      <c r="Z63" s="35"/>
      <c r="AA63" s="35"/>
      <c r="AB63" s="35"/>
      <c r="AC63" s="35">
        <f t="shared" si="18"/>
        <v>0</v>
      </c>
      <c r="AD63" s="35">
        <v>19</v>
      </c>
      <c r="AE63" s="35">
        <v>1.9</v>
      </c>
      <c r="AF63" s="35"/>
      <c r="AG63" s="35">
        <v>1.9</v>
      </c>
      <c r="AH63" s="35">
        <v>0.92</v>
      </c>
      <c r="AI63" s="35"/>
      <c r="AJ63" s="35"/>
      <c r="AK63" s="35" t="s">
        <v>130</v>
      </c>
      <c r="AL63" s="35">
        <v>0.2</v>
      </c>
      <c r="AM63" s="32">
        <f t="shared" si="28"/>
        <v>3.02</v>
      </c>
      <c r="AN63" s="35" t="s">
        <v>436</v>
      </c>
      <c r="AO63" s="35">
        <v>0.2</v>
      </c>
      <c r="AP63" s="35"/>
      <c r="AQ63" s="35"/>
      <c r="AR63" s="35"/>
      <c r="AS63" s="35"/>
      <c r="AT63" s="35">
        <v>0.2</v>
      </c>
      <c r="AU63" s="35"/>
      <c r="AV63" s="35"/>
      <c r="AW63" s="35">
        <v>0</v>
      </c>
      <c r="AX63" s="35" t="s">
        <v>1132</v>
      </c>
      <c r="AY63" s="35" t="s">
        <v>1133</v>
      </c>
      <c r="AZ63" s="35" t="s">
        <v>172</v>
      </c>
      <c r="BA63" s="35"/>
      <c r="BB63" s="35">
        <v>1.65</v>
      </c>
      <c r="BC63" s="32">
        <f t="shared" si="29"/>
        <v>1.8499999999999999</v>
      </c>
      <c r="BD63" s="32">
        <f t="shared" si="26"/>
        <v>65.855136363636362</v>
      </c>
      <c r="BE63" s="33">
        <v>14</v>
      </c>
      <c r="BF63" s="35">
        <f t="shared" si="27"/>
        <v>15</v>
      </c>
    </row>
    <row r="64" spans="1:58" s="37" customFormat="1" x14ac:dyDescent="0.25">
      <c r="A64" s="35" t="s">
        <v>1101</v>
      </c>
      <c r="B64" s="35" t="s">
        <v>1134</v>
      </c>
      <c r="C64" s="41" t="s">
        <v>1135</v>
      </c>
      <c r="D64" s="35">
        <v>5.6778409090909099</v>
      </c>
      <c r="E64" s="35" t="s">
        <v>72</v>
      </c>
      <c r="F64" s="35">
        <v>0.5</v>
      </c>
      <c r="G64" s="35"/>
      <c r="H64" s="35">
        <v>0</v>
      </c>
      <c r="I64" s="32">
        <f t="shared" si="16"/>
        <v>0.5</v>
      </c>
      <c r="J64" s="35"/>
      <c r="K64" s="35"/>
      <c r="L64" s="34">
        <f t="shared" si="19"/>
        <v>0.5</v>
      </c>
      <c r="M64" s="35">
        <v>6.1778409090909099</v>
      </c>
      <c r="N64" s="35">
        <v>2.2829999999999999</v>
      </c>
      <c r="O64" s="35">
        <v>43.698</v>
      </c>
      <c r="P64" s="35">
        <v>77</v>
      </c>
      <c r="Q64" s="35">
        <v>3.85</v>
      </c>
      <c r="R64" s="35"/>
      <c r="S64" s="35">
        <v>0.9</v>
      </c>
      <c r="T64" s="35"/>
      <c r="U64" s="35"/>
      <c r="V64" s="35">
        <v>4.75</v>
      </c>
      <c r="W64" s="35"/>
      <c r="X64" s="35"/>
      <c r="Y64" s="35"/>
      <c r="Z64" s="35"/>
      <c r="AA64" s="35"/>
      <c r="AB64" s="35"/>
      <c r="AC64" s="35">
        <f t="shared" si="18"/>
        <v>0</v>
      </c>
      <c r="AD64" s="35">
        <v>19</v>
      </c>
      <c r="AE64" s="35">
        <v>1.9</v>
      </c>
      <c r="AF64" s="35"/>
      <c r="AG64" s="35">
        <v>1.9</v>
      </c>
      <c r="AH64" s="35">
        <v>0.74</v>
      </c>
      <c r="AI64" s="35"/>
      <c r="AJ64" s="35"/>
      <c r="AK64" s="35" t="s">
        <v>130</v>
      </c>
      <c r="AL64" s="35">
        <v>0.2</v>
      </c>
      <c r="AM64" s="32">
        <f t="shared" si="28"/>
        <v>2.84</v>
      </c>
      <c r="AN64" s="35" t="s">
        <v>436</v>
      </c>
      <c r="AO64" s="35">
        <v>0.2</v>
      </c>
      <c r="AP64" s="35"/>
      <c r="AQ64" s="35"/>
      <c r="AR64" s="35"/>
      <c r="AS64" s="35"/>
      <c r="AT64" s="35">
        <v>0.2</v>
      </c>
      <c r="AU64" s="35"/>
      <c r="AV64" s="35"/>
      <c r="AW64" s="35">
        <v>0</v>
      </c>
      <c r="AX64" s="35" t="s">
        <v>1136</v>
      </c>
      <c r="AY64" s="35" t="s">
        <v>84</v>
      </c>
      <c r="AZ64" s="35"/>
      <c r="BA64" s="35"/>
      <c r="BB64" s="35">
        <v>1.25</v>
      </c>
      <c r="BC64" s="32">
        <f t="shared" si="29"/>
        <v>1.45</v>
      </c>
      <c r="BD64" s="32">
        <f t="shared" si="26"/>
        <v>58.915840909090917</v>
      </c>
      <c r="BE64" s="33">
        <v>70</v>
      </c>
      <c r="BF64" s="35">
        <f t="shared" si="27"/>
        <v>61</v>
      </c>
    </row>
    <row r="65" spans="1:58" s="37" customFormat="1" x14ac:dyDescent="0.25">
      <c r="A65" s="35" t="s">
        <v>1101</v>
      </c>
      <c r="B65" s="35" t="s">
        <v>1137</v>
      </c>
      <c r="C65" s="41" t="s">
        <v>1138</v>
      </c>
      <c r="D65" s="35">
        <v>5.6710227272727298</v>
      </c>
      <c r="E65" s="35" t="s">
        <v>72</v>
      </c>
      <c r="F65" s="35">
        <v>0.5</v>
      </c>
      <c r="G65" s="35"/>
      <c r="H65" s="35">
        <v>0</v>
      </c>
      <c r="I65" s="32">
        <f t="shared" si="16"/>
        <v>0.5</v>
      </c>
      <c r="J65" s="35"/>
      <c r="K65" s="35"/>
      <c r="L65" s="34">
        <f t="shared" si="19"/>
        <v>0.5</v>
      </c>
      <c r="M65" s="35">
        <v>6.1710227272727298</v>
      </c>
      <c r="N65" s="35">
        <v>1.5429999999999999</v>
      </c>
      <c r="O65" s="35">
        <v>39.258000000000003</v>
      </c>
      <c r="P65" s="35">
        <v>67.5</v>
      </c>
      <c r="Q65" s="35">
        <v>3.375</v>
      </c>
      <c r="R65" s="35"/>
      <c r="S65" s="35">
        <v>0.87</v>
      </c>
      <c r="T65" s="35"/>
      <c r="U65" s="35"/>
      <c r="V65" s="35">
        <v>4.2450000000000001</v>
      </c>
      <c r="W65" s="35"/>
      <c r="X65" s="35"/>
      <c r="Y65" s="35"/>
      <c r="Z65" s="35"/>
      <c r="AA65" s="35"/>
      <c r="AB65" s="35"/>
      <c r="AC65" s="35">
        <f t="shared" si="18"/>
        <v>0</v>
      </c>
      <c r="AD65" s="35">
        <v>19</v>
      </c>
      <c r="AE65" s="35">
        <v>1.9</v>
      </c>
      <c r="AF65" s="35"/>
      <c r="AG65" s="35">
        <v>1.9</v>
      </c>
      <c r="AH65" s="35">
        <v>0</v>
      </c>
      <c r="AI65" s="35"/>
      <c r="AJ65" s="35"/>
      <c r="AK65" s="35"/>
      <c r="AL65" s="35"/>
      <c r="AM65" s="32">
        <f t="shared" si="28"/>
        <v>1.9</v>
      </c>
      <c r="AN65" s="35"/>
      <c r="AO65" s="35"/>
      <c r="AP65" s="35"/>
      <c r="AQ65" s="35"/>
      <c r="AR65" s="35"/>
      <c r="AS65" s="35"/>
      <c r="AT65" s="35">
        <v>0</v>
      </c>
      <c r="AU65" s="35"/>
      <c r="AV65" s="35"/>
      <c r="AW65" s="35">
        <v>0</v>
      </c>
      <c r="AX65" s="35"/>
      <c r="AY65" s="35"/>
      <c r="AZ65" s="35"/>
      <c r="BA65" s="35"/>
      <c r="BB65" s="35">
        <v>0</v>
      </c>
      <c r="BC65" s="32">
        <f t="shared" si="29"/>
        <v>0</v>
      </c>
      <c r="BD65" s="32">
        <f t="shared" si="26"/>
        <v>51.574022727272727</v>
      </c>
      <c r="BE65" s="33">
        <v>88</v>
      </c>
      <c r="BF65" s="35">
        <f t="shared" si="27"/>
        <v>88</v>
      </c>
    </row>
    <row r="66" spans="1:58" s="37" customFormat="1" x14ac:dyDescent="0.25">
      <c r="A66" s="35" t="s">
        <v>1101</v>
      </c>
      <c r="B66" s="35" t="s">
        <v>1139</v>
      </c>
      <c r="C66" s="41" t="s">
        <v>1140</v>
      </c>
      <c r="D66" s="35">
        <v>5.6454545454545402</v>
      </c>
      <c r="E66" s="35" t="s">
        <v>72</v>
      </c>
      <c r="F66" s="35">
        <v>0.5</v>
      </c>
      <c r="G66" s="35"/>
      <c r="H66" s="35">
        <v>0</v>
      </c>
      <c r="I66" s="32">
        <f t="shared" si="16"/>
        <v>0.5</v>
      </c>
      <c r="J66" s="35"/>
      <c r="K66" s="35"/>
      <c r="L66" s="34">
        <f t="shared" si="19"/>
        <v>0.5</v>
      </c>
      <c r="M66" s="35">
        <v>6.1454545454545402</v>
      </c>
      <c r="N66" s="35">
        <v>2.8090000000000002</v>
      </c>
      <c r="O66" s="35">
        <v>46.853999999999999</v>
      </c>
      <c r="P66" s="35">
        <v>81</v>
      </c>
      <c r="Q66" s="35">
        <v>4.05</v>
      </c>
      <c r="R66" s="35"/>
      <c r="S66" s="35">
        <v>0.36</v>
      </c>
      <c r="T66" s="35"/>
      <c r="U66" s="35"/>
      <c r="V66" s="35">
        <v>4.41</v>
      </c>
      <c r="W66" s="35"/>
      <c r="X66" s="35"/>
      <c r="Y66" s="35"/>
      <c r="Z66" s="35"/>
      <c r="AA66" s="35"/>
      <c r="AB66" s="35"/>
      <c r="AC66" s="35">
        <f t="shared" si="18"/>
        <v>0</v>
      </c>
      <c r="AD66" s="35">
        <v>20</v>
      </c>
      <c r="AE66" s="35">
        <v>2</v>
      </c>
      <c r="AF66" s="35"/>
      <c r="AG66" s="35">
        <v>2</v>
      </c>
      <c r="AH66" s="35">
        <v>0</v>
      </c>
      <c r="AI66" s="35"/>
      <c r="AJ66" s="35"/>
      <c r="AK66" s="35"/>
      <c r="AL66" s="35"/>
      <c r="AM66" s="32">
        <f t="shared" si="28"/>
        <v>2</v>
      </c>
      <c r="AN66" s="35"/>
      <c r="AO66" s="35"/>
      <c r="AP66" s="35"/>
      <c r="AQ66" s="35"/>
      <c r="AR66" s="35"/>
      <c r="AS66" s="35"/>
      <c r="AT66" s="35">
        <v>0</v>
      </c>
      <c r="AU66" s="35"/>
      <c r="AV66" s="35"/>
      <c r="AW66" s="35">
        <v>0</v>
      </c>
      <c r="AX66" s="35"/>
      <c r="AY66" s="35"/>
      <c r="AZ66" s="35"/>
      <c r="BA66" s="35"/>
      <c r="BB66" s="35">
        <v>0</v>
      </c>
      <c r="BC66" s="32">
        <f t="shared" si="29"/>
        <v>0</v>
      </c>
      <c r="BD66" s="32">
        <f t="shared" si="26"/>
        <v>59.409454545454537</v>
      </c>
      <c r="BE66" s="33">
        <v>47</v>
      </c>
      <c r="BF66" s="35">
        <f t="shared" si="27"/>
        <v>58</v>
      </c>
    </row>
    <row r="67" spans="1:58" s="37" customFormat="1" x14ac:dyDescent="0.25">
      <c r="A67" s="35" t="s">
        <v>1101</v>
      </c>
      <c r="B67" s="35" t="s">
        <v>1141</v>
      </c>
      <c r="C67" s="41" t="s">
        <v>1142</v>
      </c>
      <c r="D67" s="35">
        <v>5.4434659090909099</v>
      </c>
      <c r="E67" s="35" t="s">
        <v>72</v>
      </c>
      <c r="F67" s="35">
        <v>0.5</v>
      </c>
      <c r="G67" s="35"/>
      <c r="H67" s="35">
        <v>0</v>
      </c>
      <c r="I67" s="32">
        <f t="shared" si="16"/>
        <v>0.5</v>
      </c>
      <c r="J67" s="35"/>
      <c r="K67" s="35"/>
      <c r="L67" s="34">
        <f t="shared" si="19"/>
        <v>0.5</v>
      </c>
      <c r="M67" s="35">
        <v>5.9434659090909099</v>
      </c>
      <c r="N67" s="35">
        <v>3.552</v>
      </c>
      <c r="O67" s="35">
        <v>51.311999999999998</v>
      </c>
      <c r="P67" s="35">
        <v>84.5</v>
      </c>
      <c r="Q67" s="35">
        <v>4.2249999999999996</v>
      </c>
      <c r="R67" s="35"/>
      <c r="S67" s="35">
        <v>0.88500000000000001</v>
      </c>
      <c r="T67" s="35"/>
      <c r="U67" s="35"/>
      <c r="V67" s="35">
        <v>5.1100000000000003</v>
      </c>
      <c r="W67" s="35"/>
      <c r="X67" s="35"/>
      <c r="Y67" s="35"/>
      <c r="Z67" s="35"/>
      <c r="AA67" s="35"/>
      <c r="AB67" s="35"/>
      <c r="AC67" s="35">
        <f t="shared" si="18"/>
        <v>0</v>
      </c>
      <c r="AD67" s="35">
        <v>15</v>
      </c>
      <c r="AE67" s="35">
        <v>1.5</v>
      </c>
      <c r="AF67" s="35"/>
      <c r="AG67" s="35">
        <v>1.5</v>
      </c>
      <c r="AH67" s="35">
        <v>0</v>
      </c>
      <c r="AI67" s="35"/>
      <c r="AJ67" s="35"/>
      <c r="AK67" s="35" t="s">
        <v>130</v>
      </c>
      <c r="AL67" s="35">
        <v>0.2</v>
      </c>
      <c r="AM67" s="32">
        <f t="shared" si="28"/>
        <v>1.7</v>
      </c>
      <c r="AN67" s="35"/>
      <c r="AO67" s="35"/>
      <c r="AP67" s="35"/>
      <c r="AQ67" s="35"/>
      <c r="AR67" s="35"/>
      <c r="AS67" s="35"/>
      <c r="AT67" s="35">
        <v>0</v>
      </c>
      <c r="AU67" s="35"/>
      <c r="AV67" s="35"/>
      <c r="AW67" s="35">
        <v>0</v>
      </c>
      <c r="AX67" s="35"/>
      <c r="AY67" s="35"/>
      <c r="AZ67" s="35"/>
      <c r="BA67" s="35"/>
      <c r="BB67" s="35">
        <v>0</v>
      </c>
      <c r="BC67" s="32">
        <f t="shared" si="29"/>
        <v>0</v>
      </c>
      <c r="BD67" s="32">
        <f t="shared" si="26"/>
        <v>64.065465909090904</v>
      </c>
      <c r="BE67" s="33">
        <v>11</v>
      </c>
      <c r="BF67" s="35">
        <f t="shared" si="27"/>
        <v>25</v>
      </c>
    </row>
    <row r="68" spans="1:58" s="37" customFormat="1" x14ac:dyDescent="0.25">
      <c r="A68" s="35" t="s">
        <v>1101</v>
      </c>
      <c r="B68" s="35" t="s">
        <v>1143</v>
      </c>
      <c r="C68" s="41" t="s">
        <v>1144</v>
      </c>
      <c r="D68" s="35">
        <v>5.7272727272727302</v>
      </c>
      <c r="E68" s="35" t="s">
        <v>72</v>
      </c>
      <c r="F68" s="35">
        <v>0.5</v>
      </c>
      <c r="G68" s="35"/>
      <c r="H68" s="35">
        <v>0</v>
      </c>
      <c r="I68" s="32">
        <f t="shared" si="16"/>
        <v>0.5</v>
      </c>
      <c r="J68" s="35"/>
      <c r="K68" s="35"/>
      <c r="L68" s="34">
        <f t="shared" si="19"/>
        <v>0.5</v>
      </c>
      <c r="M68" s="35">
        <v>6.2272727272727302</v>
      </c>
      <c r="N68" s="35">
        <v>2.0110000000000001</v>
      </c>
      <c r="O68" s="35">
        <v>42.066000000000003</v>
      </c>
      <c r="P68" s="35">
        <v>66.5</v>
      </c>
      <c r="Q68" s="35">
        <v>3.3250000000000002</v>
      </c>
      <c r="R68" s="35"/>
      <c r="S68" s="35">
        <v>0.52500000000000002</v>
      </c>
      <c r="T68" s="35"/>
      <c r="U68" s="35"/>
      <c r="V68" s="35">
        <v>3.85</v>
      </c>
      <c r="W68" s="35"/>
      <c r="X68" s="35"/>
      <c r="Y68" s="35"/>
      <c r="Z68" s="35"/>
      <c r="AA68" s="35"/>
      <c r="AB68" s="35"/>
      <c r="AC68" s="35">
        <f t="shared" si="18"/>
        <v>0</v>
      </c>
      <c r="AD68" s="35">
        <v>20</v>
      </c>
      <c r="AE68" s="35">
        <v>2</v>
      </c>
      <c r="AF68" s="35"/>
      <c r="AG68" s="35">
        <v>2</v>
      </c>
      <c r="AH68" s="35">
        <v>0</v>
      </c>
      <c r="AI68" s="35"/>
      <c r="AJ68" s="35"/>
      <c r="AK68" s="35"/>
      <c r="AL68" s="35"/>
      <c r="AM68" s="32">
        <f t="shared" si="28"/>
        <v>2</v>
      </c>
      <c r="AN68" s="35"/>
      <c r="AO68" s="35"/>
      <c r="AP68" s="35"/>
      <c r="AQ68" s="35"/>
      <c r="AR68" s="35"/>
      <c r="AS68" s="35"/>
      <c r="AT68" s="35">
        <v>0</v>
      </c>
      <c r="AU68" s="35"/>
      <c r="AV68" s="35"/>
      <c r="AW68" s="35">
        <v>0</v>
      </c>
      <c r="AX68" s="35"/>
      <c r="AY68" s="35"/>
      <c r="AZ68" s="35"/>
      <c r="BA68" s="35"/>
      <c r="BB68" s="35">
        <v>0</v>
      </c>
      <c r="BC68" s="32">
        <f t="shared" si="29"/>
        <v>0</v>
      </c>
      <c r="BD68" s="32">
        <f t="shared" si="26"/>
        <v>54.143272727272738</v>
      </c>
      <c r="BE68" s="33">
        <v>79</v>
      </c>
      <c r="BF68" s="35">
        <f t="shared" si="27"/>
        <v>79</v>
      </c>
    </row>
    <row r="69" spans="1:58" s="37" customFormat="1" x14ac:dyDescent="0.25">
      <c r="A69" s="35" t="s">
        <v>1101</v>
      </c>
      <c r="B69" s="35" t="s">
        <v>1145</v>
      </c>
      <c r="C69" s="41" t="s">
        <v>1146</v>
      </c>
      <c r="D69" s="35">
        <v>5.6948863636363596</v>
      </c>
      <c r="E69" s="35" t="s">
        <v>72</v>
      </c>
      <c r="F69" s="35">
        <v>0.5</v>
      </c>
      <c r="G69" s="35"/>
      <c r="H69" s="35">
        <v>0</v>
      </c>
      <c r="I69" s="32">
        <f t="shared" si="16"/>
        <v>0.5</v>
      </c>
      <c r="J69" s="35"/>
      <c r="K69" s="35"/>
      <c r="L69" s="34">
        <f t="shared" si="19"/>
        <v>0.5</v>
      </c>
      <c r="M69" s="35">
        <v>6.1948863636363596</v>
      </c>
      <c r="N69" s="35">
        <v>2.56</v>
      </c>
      <c r="O69" s="35">
        <v>45.36</v>
      </c>
      <c r="P69" s="35">
        <v>91</v>
      </c>
      <c r="Q69" s="35">
        <v>4.55</v>
      </c>
      <c r="R69" s="35"/>
      <c r="S69" s="35">
        <v>0.81</v>
      </c>
      <c r="T69" s="35"/>
      <c r="U69" s="35"/>
      <c r="V69" s="35">
        <v>5.36</v>
      </c>
      <c r="W69" s="35"/>
      <c r="X69" s="35"/>
      <c r="Y69" s="35"/>
      <c r="Z69" s="35"/>
      <c r="AA69" s="35"/>
      <c r="AB69" s="35"/>
      <c r="AC69" s="35">
        <f t="shared" si="18"/>
        <v>0</v>
      </c>
      <c r="AD69" s="35">
        <v>20</v>
      </c>
      <c r="AE69" s="35">
        <v>2</v>
      </c>
      <c r="AF69" s="35"/>
      <c r="AG69" s="35">
        <v>2</v>
      </c>
      <c r="AH69" s="35">
        <v>0.2</v>
      </c>
      <c r="AI69" s="35"/>
      <c r="AJ69" s="35"/>
      <c r="AK69" s="35" t="s">
        <v>130</v>
      </c>
      <c r="AL69" s="35">
        <v>0.2</v>
      </c>
      <c r="AM69" s="32">
        <f t="shared" si="28"/>
        <v>2.4000000000000004</v>
      </c>
      <c r="AN69" s="35"/>
      <c r="AO69" s="35"/>
      <c r="AP69" s="35"/>
      <c r="AQ69" s="35"/>
      <c r="AR69" s="35"/>
      <c r="AS69" s="35"/>
      <c r="AT69" s="35">
        <v>0</v>
      </c>
      <c r="AU69" s="35"/>
      <c r="AV69" s="35"/>
      <c r="AW69" s="35">
        <v>0</v>
      </c>
      <c r="AX69" s="35" t="s">
        <v>1147</v>
      </c>
      <c r="AY69" s="35" t="s">
        <v>1147</v>
      </c>
      <c r="AZ69" s="35"/>
      <c r="BA69" s="35"/>
      <c r="BB69" s="35">
        <v>1.5</v>
      </c>
      <c r="BC69" s="32">
        <f t="shared" si="29"/>
        <v>1.5</v>
      </c>
      <c r="BD69" s="32">
        <f t="shared" si="26"/>
        <v>60.814886363636354</v>
      </c>
      <c r="BE69" s="33">
        <v>59</v>
      </c>
      <c r="BF69" s="35">
        <f t="shared" si="27"/>
        <v>49</v>
      </c>
    </row>
    <row r="70" spans="1:58" s="37" customFormat="1" x14ac:dyDescent="0.25">
      <c r="A70" s="35" t="s">
        <v>1101</v>
      </c>
      <c r="B70" s="35" t="s">
        <v>1148</v>
      </c>
      <c r="C70" s="41" t="s">
        <v>1149</v>
      </c>
      <c r="D70" s="35">
        <v>5.6761363636363598</v>
      </c>
      <c r="E70" s="35" t="s">
        <v>72</v>
      </c>
      <c r="F70" s="35">
        <v>0.5</v>
      </c>
      <c r="G70" s="35"/>
      <c r="H70" s="35">
        <v>0</v>
      </c>
      <c r="I70" s="32">
        <f t="shared" si="16"/>
        <v>0.5</v>
      </c>
      <c r="J70" s="35"/>
      <c r="K70" s="35"/>
      <c r="L70" s="34">
        <f t="shared" si="19"/>
        <v>0.5</v>
      </c>
      <c r="M70" s="35">
        <v>6.1761363636363598</v>
      </c>
      <c r="N70" s="35">
        <v>2.754</v>
      </c>
      <c r="O70" s="35">
        <v>46.524000000000001</v>
      </c>
      <c r="P70" s="35">
        <v>81</v>
      </c>
      <c r="Q70" s="35">
        <v>4.05</v>
      </c>
      <c r="R70" s="35"/>
      <c r="S70" s="35">
        <v>0.82499999999999996</v>
      </c>
      <c r="T70" s="35"/>
      <c r="U70" s="35"/>
      <c r="V70" s="35">
        <v>4.875</v>
      </c>
      <c r="W70" s="35" t="s">
        <v>1121</v>
      </c>
      <c r="X70" s="35">
        <v>0.1</v>
      </c>
      <c r="Y70" s="35"/>
      <c r="Z70" s="35"/>
      <c r="AA70" s="35"/>
      <c r="AB70" s="35"/>
      <c r="AC70" s="35">
        <f t="shared" si="18"/>
        <v>0.1</v>
      </c>
      <c r="AD70" s="35">
        <v>15</v>
      </c>
      <c r="AE70" s="35">
        <v>1.5</v>
      </c>
      <c r="AF70" s="35"/>
      <c r="AG70" s="35">
        <v>1.5</v>
      </c>
      <c r="AH70" s="35">
        <v>0.12</v>
      </c>
      <c r="AI70" s="35"/>
      <c r="AJ70" s="35"/>
      <c r="AK70" s="35" t="s">
        <v>130</v>
      </c>
      <c r="AL70" s="35">
        <v>0.2</v>
      </c>
      <c r="AM70" s="32">
        <f t="shared" si="28"/>
        <v>1.82</v>
      </c>
      <c r="AN70" s="35"/>
      <c r="AO70" s="35"/>
      <c r="AP70" s="35"/>
      <c r="AQ70" s="35"/>
      <c r="AR70" s="35"/>
      <c r="AS70" s="35"/>
      <c r="AT70" s="35">
        <v>0</v>
      </c>
      <c r="AU70" s="35"/>
      <c r="AV70" s="35"/>
      <c r="AW70" s="35">
        <v>0</v>
      </c>
      <c r="AX70" s="35" t="s">
        <v>1150</v>
      </c>
      <c r="AY70" s="35" t="s">
        <v>1151</v>
      </c>
      <c r="AZ70" s="35" t="s">
        <v>447</v>
      </c>
      <c r="BA70" s="35"/>
      <c r="BB70" s="35">
        <v>1.45</v>
      </c>
      <c r="BC70" s="32">
        <f t="shared" si="29"/>
        <v>1.45</v>
      </c>
      <c r="BD70" s="32">
        <f t="shared" ref="BD70:BD99" si="30">M70+O70+V70+AC70+AM70+BC70</f>
        <v>60.945136363636365</v>
      </c>
      <c r="BE70" s="33">
        <v>52</v>
      </c>
      <c r="BF70" s="35">
        <f t="shared" ref="BF70:BF99" si="31">RANK(BD70,BD:BD)</f>
        <v>47</v>
      </c>
    </row>
    <row r="71" spans="1:58" s="37" customFormat="1" x14ac:dyDescent="0.25">
      <c r="A71" s="35" t="s">
        <v>1101</v>
      </c>
      <c r="B71" s="35" t="s">
        <v>1152</v>
      </c>
      <c r="C71" s="41" t="s">
        <v>1153</v>
      </c>
      <c r="D71" s="35">
        <v>5.7886363636363596</v>
      </c>
      <c r="E71" s="35" t="s">
        <v>72</v>
      </c>
      <c r="F71" s="35">
        <v>0.5</v>
      </c>
      <c r="G71" s="35"/>
      <c r="H71" s="35">
        <v>0</v>
      </c>
      <c r="I71" s="32">
        <f t="shared" si="16"/>
        <v>0.5</v>
      </c>
      <c r="J71" s="35"/>
      <c r="K71" s="35"/>
      <c r="L71" s="34">
        <f t="shared" si="19"/>
        <v>0.5</v>
      </c>
      <c r="M71" s="35">
        <v>6.2886363636363596</v>
      </c>
      <c r="N71" s="35">
        <v>2.7709999999999999</v>
      </c>
      <c r="O71" s="35">
        <v>46.625999999999998</v>
      </c>
      <c r="P71" s="35">
        <v>83.5</v>
      </c>
      <c r="Q71" s="35">
        <v>4.1749999999999998</v>
      </c>
      <c r="R71" s="35"/>
      <c r="S71" s="35">
        <v>0.9</v>
      </c>
      <c r="T71" s="35"/>
      <c r="U71" s="35"/>
      <c r="V71" s="35">
        <v>4.7300000000000004</v>
      </c>
      <c r="W71" s="35"/>
      <c r="X71" s="35"/>
      <c r="Y71" s="35"/>
      <c r="Z71" s="35"/>
      <c r="AA71" s="35"/>
      <c r="AB71" s="35"/>
      <c r="AC71" s="35">
        <f t="shared" si="18"/>
        <v>0</v>
      </c>
      <c r="AD71" s="35">
        <v>15</v>
      </c>
      <c r="AE71" s="35">
        <v>1.5</v>
      </c>
      <c r="AF71" s="35"/>
      <c r="AG71" s="35">
        <v>1.5</v>
      </c>
      <c r="AH71" s="35">
        <v>0.78</v>
      </c>
      <c r="AI71" s="35"/>
      <c r="AJ71" s="35"/>
      <c r="AK71" s="35" t="s">
        <v>77</v>
      </c>
      <c r="AL71" s="35">
        <v>0.5</v>
      </c>
      <c r="AM71" s="32">
        <f t="shared" ref="AM71:AM99" si="32">AG71+AH71+AJ71+AL71</f>
        <v>2.7800000000000002</v>
      </c>
      <c r="AN71" s="35"/>
      <c r="AO71" s="35"/>
      <c r="AP71" s="35"/>
      <c r="AQ71" s="35"/>
      <c r="AR71" s="35"/>
      <c r="AS71" s="35"/>
      <c r="AT71" s="35">
        <v>0</v>
      </c>
      <c r="AU71" s="35"/>
      <c r="AV71" s="35"/>
      <c r="AW71" s="35">
        <v>0</v>
      </c>
      <c r="AX71" s="35" t="s">
        <v>1154</v>
      </c>
      <c r="AY71" s="35" t="s">
        <v>1155</v>
      </c>
      <c r="AZ71" s="35" t="s">
        <v>134</v>
      </c>
      <c r="BA71" s="35"/>
      <c r="BB71" s="35">
        <v>3.7</v>
      </c>
      <c r="BC71" s="32">
        <f t="shared" ref="BC71:BC99" si="33">AT71+AW71+BB71</f>
        <v>3.7</v>
      </c>
      <c r="BD71" s="32">
        <f t="shared" si="30"/>
        <v>64.124636363636355</v>
      </c>
      <c r="BE71" s="33">
        <v>51</v>
      </c>
      <c r="BF71" s="35">
        <f t="shared" si="31"/>
        <v>23</v>
      </c>
    </row>
    <row r="72" spans="1:58" s="37" customFormat="1" x14ac:dyDescent="0.25">
      <c r="A72" s="35" t="s">
        <v>1101</v>
      </c>
      <c r="B72" s="35" t="s">
        <v>1156</v>
      </c>
      <c r="C72" s="41" t="s">
        <v>1157</v>
      </c>
      <c r="D72" s="35">
        <v>5.7903409090909097</v>
      </c>
      <c r="E72" s="35" t="s">
        <v>72</v>
      </c>
      <c r="F72" s="35">
        <v>0.5</v>
      </c>
      <c r="G72" s="35"/>
      <c r="H72" s="35">
        <v>0</v>
      </c>
      <c r="I72" s="32">
        <f t="shared" si="16"/>
        <v>0.5</v>
      </c>
      <c r="J72" s="35"/>
      <c r="K72" s="35"/>
      <c r="L72" s="34">
        <f t="shared" si="19"/>
        <v>0.5</v>
      </c>
      <c r="M72" s="35">
        <v>6.2903409090909097</v>
      </c>
      <c r="N72" s="35">
        <v>3.395</v>
      </c>
      <c r="O72" s="35">
        <v>50.37</v>
      </c>
      <c r="P72" s="35">
        <v>74.5</v>
      </c>
      <c r="Q72" s="35">
        <v>3.7250000000000001</v>
      </c>
      <c r="R72" s="35"/>
      <c r="S72" s="35">
        <v>0.63</v>
      </c>
      <c r="T72" s="35"/>
      <c r="U72" s="35"/>
      <c r="V72" s="35">
        <v>4.3550000000000004</v>
      </c>
      <c r="W72" s="35" t="s">
        <v>1121</v>
      </c>
      <c r="X72" s="35">
        <v>0.1</v>
      </c>
      <c r="Y72" s="35"/>
      <c r="Z72" s="35"/>
      <c r="AA72" s="35"/>
      <c r="AB72" s="35"/>
      <c r="AC72" s="35">
        <f t="shared" si="18"/>
        <v>0.1</v>
      </c>
      <c r="AD72" s="35">
        <v>20</v>
      </c>
      <c r="AE72" s="35">
        <v>2</v>
      </c>
      <c r="AF72" s="35"/>
      <c r="AG72" s="35">
        <v>2</v>
      </c>
      <c r="AH72" s="35">
        <v>0.84</v>
      </c>
      <c r="AI72" s="35"/>
      <c r="AJ72" s="35"/>
      <c r="AK72" s="35" t="s">
        <v>354</v>
      </c>
      <c r="AL72" s="35">
        <v>0.4</v>
      </c>
      <c r="AM72" s="32">
        <f t="shared" si="32"/>
        <v>3.2399999999999998</v>
      </c>
      <c r="AN72" s="35" t="s">
        <v>1053</v>
      </c>
      <c r="AO72" s="35">
        <v>0.4</v>
      </c>
      <c r="AP72" s="35"/>
      <c r="AQ72" s="35"/>
      <c r="AR72" s="35"/>
      <c r="AS72" s="35"/>
      <c r="AT72" s="35">
        <v>0.4</v>
      </c>
      <c r="AU72" s="35"/>
      <c r="AV72" s="35"/>
      <c r="AW72" s="35">
        <v>0</v>
      </c>
      <c r="AX72" s="35" t="s">
        <v>1158</v>
      </c>
      <c r="AY72" s="35" t="s">
        <v>1159</v>
      </c>
      <c r="AZ72" s="35" t="s">
        <v>447</v>
      </c>
      <c r="BA72" s="35"/>
      <c r="BB72" s="35">
        <v>2.35</v>
      </c>
      <c r="BC72" s="32">
        <f t="shared" si="33"/>
        <v>2.75</v>
      </c>
      <c r="BD72" s="32">
        <f t="shared" si="30"/>
        <v>67.105340909090913</v>
      </c>
      <c r="BE72" s="33">
        <v>15</v>
      </c>
      <c r="BF72" s="35">
        <f t="shared" si="31"/>
        <v>10</v>
      </c>
    </row>
    <row r="73" spans="1:58" s="37" customFormat="1" x14ac:dyDescent="0.25">
      <c r="A73" s="35" t="s">
        <v>1101</v>
      </c>
      <c r="B73" s="35" t="s">
        <v>1160</v>
      </c>
      <c r="C73" s="41" t="s">
        <v>1161</v>
      </c>
      <c r="D73" s="35">
        <v>5.6411931818181804</v>
      </c>
      <c r="E73" s="35" t="s">
        <v>72</v>
      </c>
      <c r="F73" s="35">
        <v>0.5</v>
      </c>
      <c r="G73" s="35"/>
      <c r="H73" s="35">
        <v>0</v>
      </c>
      <c r="I73" s="32">
        <f t="shared" si="16"/>
        <v>0.5</v>
      </c>
      <c r="J73" s="35" t="s">
        <v>1046</v>
      </c>
      <c r="K73" s="35">
        <v>0.25</v>
      </c>
      <c r="L73" s="34">
        <f t="shared" si="19"/>
        <v>0.75</v>
      </c>
      <c r="M73" s="35">
        <v>6.3911931818181804</v>
      </c>
      <c r="N73" s="35">
        <v>3.113</v>
      </c>
      <c r="O73" s="35">
        <v>48.677999999999997</v>
      </c>
      <c r="P73" s="35">
        <v>82.5</v>
      </c>
      <c r="Q73" s="35">
        <v>4.125</v>
      </c>
      <c r="R73" s="35"/>
      <c r="S73" s="35">
        <v>0.9</v>
      </c>
      <c r="T73" s="35"/>
      <c r="U73" s="35"/>
      <c r="V73" s="35">
        <v>5.0250000000000004</v>
      </c>
      <c r="W73" s="35"/>
      <c r="X73" s="35"/>
      <c r="Y73" s="35"/>
      <c r="Z73" s="35"/>
      <c r="AA73" s="35"/>
      <c r="AB73" s="35"/>
      <c r="AC73" s="35">
        <f t="shared" si="18"/>
        <v>0</v>
      </c>
      <c r="AD73" s="35">
        <v>18</v>
      </c>
      <c r="AE73" s="35">
        <v>1.8</v>
      </c>
      <c r="AF73" s="35"/>
      <c r="AG73" s="35">
        <v>1.8</v>
      </c>
      <c r="AH73" s="35">
        <v>1.18</v>
      </c>
      <c r="AI73" s="35"/>
      <c r="AJ73" s="35"/>
      <c r="AK73" s="35" t="s">
        <v>77</v>
      </c>
      <c r="AL73" s="35">
        <v>0.5</v>
      </c>
      <c r="AM73" s="32">
        <f t="shared" si="32"/>
        <v>3.48</v>
      </c>
      <c r="AN73" s="35"/>
      <c r="AO73" s="35"/>
      <c r="AP73" s="35"/>
      <c r="AQ73" s="35"/>
      <c r="AR73" s="35"/>
      <c r="AS73" s="35"/>
      <c r="AT73" s="35">
        <v>0</v>
      </c>
      <c r="AU73" s="35"/>
      <c r="AV73" s="35"/>
      <c r="AW73" s="35">
        <v>0</v>
      </c>
      <c r="AX73" s="35" t="s">
        <v>1162</v>
      </c>
      <c r="AY73" s="35" t="s">
        <v>1163</v>
      </c>
      <c r="AZ73" s="35"/>
      <c r="BA73" s="35"/>
      <c r="BB73" s="35">
        <v>1.45</v>
      </c>
      <c r="BC73" s="32">
        <f t="shared" si="33"/>
        <v>1.45</v>
      </c>
      <c r="BD73" s="32">
        <f t="shared" si="30"/>
        <v>65.024193181818177</v>
      </c>
      <c r="BE73" s="33">
        <v>28</v>
      </c>
      <c r="BF73" s="35">
        <f t="shared" si="31"/>
        <v>19</v>
      </c>
    </row>
    <row r="74" spans="1:58" s="37" customFormat="1" x14ac:dyDescent="0.25">
      <c r="A74" s="35" t="s">
        <v>1101</v>
      </c>
      <c r="B74" s="35" t="s">
        <v>1164</v>
      </c>
      <c r="C74" s="41" t="s">
        <v>1165</v>
      </c>
      <c r="D74" s="35">
        <v>5.7826704545454604</v>
      </c>
      <c r="E74" s="35" t="s">
        <v>72</v>
      </c>
      <c r="F74" s="35">
        <v>0.5</v>
      </c>
      <c r="G74" s="35"/>
      <c r="H74" s="35">
        <v>0</v>
      </c>
      <c r="I74" s="32">
        <f t="shared" si="16"/>
        <v>0.5</v>
      </c>
      <c r="J74" s="35" t="s">
        <v>240</v>
      </c>
      <c r="K74" s="35">
        <v>0.1</v>
      </c>
      <c r="L74" s="34">
        <f t="shared" si="19"/>
        <v>0.6</v>
      </c>
      <c r="M74" s="35">
        <v>6.38267045454546</v>
      </c>
      <c r="N74" s="35">
        <v>2.9860000000000002</v>
      </c>
      <c r="O74" s="35">
        <v>47.915999999999997</v>
      </c>
      <c r="P74" s="35">
        <v>83</v>
      </c>
      <c r="Q74" s="35">
        <v>4.1500000000000004</v>
      </c>
      <c r="R74" s="35"/>
      <c r="S74" s="35">
        <v>0.9</v>
      </c>
      <c r="T74" s="35"/>
      <c r="U74" s="35"/>
      <c r="V74" s="35">
        <v>5.05</v>
      </c>
      <c r="W74" s="35" t="s">
        <v>1121</v>
      </c>
      <c r="X74" s="35">
        <v>0.1</v>
      </c>
      <c r="Y74" s="35"/>
      <c r="Z74" s="35"/>
      <c r="AA74" s="35"/>
      <c r="AB74" s="35"/>
      <c r="AC74" s="35">
        <f t="shared" si="18"/>
        <v>0.1</v>
      </c>
      <c r="AD74" s="35">
        <v>18</v>
      </c>
      <c r="AE74" s="35">
        <v>1.8</v>
      </c>
      <c r="AF74" s="35"/>
      <c r="AG74" s="35">
        <v>1.8</v>
      </c>
      <c r="AH74" s="35">
        <v>0.46</v>
      </c>
      <c r="AI74" s="35"/>
      <c r="AJ74" s="35"/>
      <c r="AK74" s="35" t="s">
        <v>77</v>
      </c>
      <c r="AL74" s="35">
        <v>0.5</v>
      </c>
      <c r="AM74" s="32">
        <f t="shared" si="32"/>
        <v>2.7600000000000002</v>
      </c>
      <c r="AN74" s="35"/>
      <c r="AO74" s="35"/>
      <c r="AP74" s="35"/>
      <c r="AQ74" s="35"/>
      <c r="AR74" s="35"/>
      <c r="AS74" s="35"/>
      <c r="AT74" s="35">
        <v>0</v>
      </c>
      <c r="AU74" s="35"/>
      <c r="AV74" s="35"/>
      <c r="AW74" s="35">
        <v>0</v>
      </c>
      <c r="AX74" s="35" t="s">
        <v>1166</v>
      </c>
      <c r="AY74" s="35" t="s">
        <v>1167</v>
      </c>
      <c r="AZ74" s="35"/>
      <c r="BA74" s="35"/>
      <c r="BB74" s="35">
        <v>2.25</v>
      </c>
      <c r="BC74" s="32">
        <f t="shared" si="33"/>
        <v>2.25</v>
      </c>
      <c r="BD74" s="32">
        <f t="shared" si="30"/>
        <v>64.458670454545455</v>
      </c>
      <c r="BE74" s="33">
        <v>30</v>
      </c>
      <c r="BF74" s="35">
        <f t="shared" si="31"/>
        <v>21</v>
      </c>
    </row>
    <row r="75" spans="1:58" s="37" customFormat="1" x14ac:dyDescent="0.25">
      <c r="A75" s="35" t="s">
        <v>1101</v>
      </c>
      <c r="B75" s="35" t="s">
        <v>1168</v>
      </c>
      <c r="C75" s="41" t="s">
        <v>1169</v>
      </c>
      <c r="D75" s="35">
        <v>5.8176136363636299</v>
      </c>
      <c r="E75" s="35" t="s">
        <v>72</v>
      </c>
      <c r="F75" s="35">
        <v>0.5</v>
      </c>
      <c r="G75" s="35"/>
      <c r="H75" s="35">
        <v>0</v>
      </c>
      <c r="I75" s="32">
        <f t="shared" si="16"/>
        <v>0.5</v>
      </c>
      <c r="J75" s="35"/>
      <c r="K75" s="35"/>
      <c r="L75" s="34">
        <f t="shared" si="19"/>
        <v>0.5</v>
      </c>
      <c r="M75" s="35">
        <v>6.3176136363636299</v>
      </c>
      <c r="N75" s="35">
        <v>3.8650000000000002</v>
      </c>
      <c r="O75" s="35">
        <v>53.19</v>
      </c>
      <c r="P75" s="35">
        <v>67.5</v>
      </c>
      <c r="Q75" s="35">
        <v>3.375</v>
      </c>
      <c r="R75" s="35"/>
      <c r="S75" s="35">
        <v>0.9</v>
      </c>
      <c r="T75" s="35"/>
      <c r="U75" s="35"/>
      <c r="V75" s="35">
        <v>4.2750000000000004</v>
      </c>
      <c r="W75" s="35"/>
      <c r="X75" s="35"/>
      <c r="Y75" s="35"/>
      <c r="Z75" s="35"/>
      <c r="AA75" s="35"/>
      <c r="AB75" s="35"/>
      <c r="AC75" s="35">
        <f t="shared" si="18"/>
        <v>0</v>
      </c>
      <c r="AD75" s="35">
        <v>20</v>
      </c>
      <c r="AE75" s="35">
        <v>2</v>
      </c>
      <c r="AF75" s="35"/>
      <c r="AG75" s="35">
        <v>2</v>
      </c>
      <c r="AH75" s="35">
        <v>0.38</v>
      </c>
      <c r="AI75" s="35"/>
      <c r="AJ75" s="35"/>
      <c r="AK75" s="35" t="s">
        <v>77</v>
      </c>
      <c r="AL75" s="35">
        <v>0.5</v>
      </c>
      <c r="AM75" s="32">
        <f t="shared" si="32"/>
        <v>2.88</v>
      </c>
      <c r="AN75" s="35" t="s">
        <v>1170</v>
      </c>
      <c r="AO75" s="35">
        <v>0.4</v>
      </c>
      <c r="AP75" s="35"/>
      <c r="AQ75" s="35"/>
      <c r="AR75" s="35"/>
      <c r="AS75" s="35"/>
      <c r="AT75" s="35">
        <v>0.4</v>
      </c>
      <c r="AU75" s="35"/>
      <c r="AV75" s="35"/>
      <c r="AW75" s="35">
        <v>0</v>
      </c>
      <c r="AX75" s="35" t="s">
        <v>1171</v>
      </c>
      <c r="AY75" s="35" t="s">
        <v>1171</v>
      </c>
      <c r="AZ75" s="35" t="s">
        <v>532</v>
      </c>
      <c r="BA75" s="35"/>
      <c r="BB75" s="35">
        <v>1.2</v>
      </c>
      <c r="BC75" s="32">
        <f t="shared" si="33"/>
        <v>1.6</v>
      </c>
      <c r="BD75" s="32">
        <f t="shared" si="30"/>
        <v>68.262613636363625</v>
      </c>
      <c r="BE75" s="33">
        <v>2</v>
      </c>
      <c r="BF75" s="35">
        <f t="shared" si="31"/>
        <v>6</v>
      </c>
    </row>
    <row r="76" spans="1:58" s="37" customFormat="1" x14ac:dyDescent="0.25">
      <c r="A76" s="35" t="s">
        <v>1101</v>
      </c>
      <c r="B76" s="35" t="s">
        <v>1172</v>
      </c>
      <c r="C76" s="41" t="s">
        <v>1173</v>
      </c>
      <c r="D76" s="35">
        <v>5.7068181818181802</v>
      </c>
      <c r="E76" s="35" t="s">
        <v>72</v>
      </c>
      <c r="F76" s="35">
        <v>0.5</v>
      </c>
      <c r="G76" s="35"/>
      <c r="H76" s="35">
        <v>0</v>
      </c>
      <c r="I76" s="32">
        <f t="shared" si="16"/>
        <v>0.5</v>
      </c>
      <c r="J76" s="35"/>
      <c r="K76" s="35"/>
      <c r="L76" s="34">
        <f t="shared" si="19"/>
        <v>0.5</v>
      </c>
      <c r="M76" s="35">
        <v>6.2068181818181802</v>
      </c>
      <c r="N76" s="35">
        <v>3.49</v>
      </c>
      <c r="O76" s="35">
        <v>50.94</v>
      </c>
      <c r="P76" s="35">
        <v>78</v>
      </c>
      <c r="Q76" s="35">
        <v>3.9</v>
      </c>
      <c r="R76" s="35"/>
      <c r="S76" s="35">
        <v>0.69</v>
      </c>
      <c r="T76" s="35"/>
      <c r="U76" s="35"/>
      <c r="V76" s="35">
        <v>4.59</v>
      </c>
      <c r="W76" s="35" t="s">
        <v>1121</v>
      </c>
      <c r="X76" s="35">
        <v>0.1</v>
      </c>
      <c r="Y76" s="35"/>
      <c r="Z76" s="35"/>
      <c r="AA76" s="35"/>
      <c r="AB76" s="35"/>
      <c r="AC76" s="35">
        <f t="shared" si="18"/>
        <v>0.1</v>
      </c>
      <c r="AD76" s="35">
        <v>20</v>
      </c>
      <c r="AE76" s="35">
        <v>2</v>
      </c>
      <c r="AF76" s="35"/>
      <c r="AG76" s="35">
        <v>2</v>
      </c>
      <c r="AH76" s="35">
        <v>0.16</v>
      </c>
      <c r="AI76" s="35"/>
      <c r="AJ76" s="35"/>
      <c r="AK76" s="35" t="s">
        <v>77</v>
      </c>
      <c r="AL76" s="35">
        <v>0.5</v>
      </c>
      <c r="AM76" s="32">
        <f t="shared" si="32"/>
        <v>2.66</v>
      </c>
      <c r="AN76" s="35" t="s">
        <v>1116</v>
      </c>
      <c r="AO76" s="35">
        <v>0.6</v>
      </c>
      <c r="AP76" s="35"/>
      <c r="AQ76" s="35"/>
      <c r="AR76" s="35"/>
      <c r="AS76" s="35"/>
      <c r="AT76" s="35">
        <v>0.6</v>
      </c>
      <c r="AU76" s="35"/>
      <c r="AV76" s="35"/>
      <c r="AW76" s="35">
        <v>0</v>
      </c>
      <c r="AX76" s="35"/>
      <c r="AY76" s="35"/>
      <c r="AZ76" s="35"/>
      <c r="BA76" s="35"/>
      <c r="BB76" s="35">
        <v>0</v>
      </c>
      <c r="BC76" s="32">
        <f t="shared" si="33"/>
        <v>0.6</v>
      </c>
      <c r="BD76" s="32">
        <f t="shared" si="30"/>
        <v>65.096818181818179</v>
      </c>
      <c r="BE76" s="33">
        <v>13</v>
      </c>
      <c r="BF76" s="35">
        <f t="shared" si="31"/>
        <v>18</v>
      </c>
    </row>
    <row r="77" spans="1:58" s="37" customFormat="1" x14ac:dyDescent="0.25">
      <c r="A77" s="35" t="s">
        <v>1174</v>
      </c>
      <c r="B77" s="35" t="s">
        <v>1175</v>
      </c>
      <c r="C77" s="41" t="s">
        <v>1176</v>
      </c>
      <c r="D77" s="35">
        <v>5.6341964285714203</v>
      </c>
      <c r="E77" s="35" t="s">
        <v>435</v>
      </c>
      <c r="F77" s="35">
        <v>1</v>
      </c>
      <c r="G77" s="35"/>
      <c r="H77" s="35">
        <v>0</v>
      </c>
      <c r="I77" s="32">
        <f t="shared" si="16"/>
        <v>1</v>
      </c>
      <c r="J77" s="35"/>
      <c r="K77" s="35"/>
      <c r="L77" s="34">
        <f t="shared" si="19"/>
        <v>1</v>
      </c>
      <c r="M77" s="35">
        <v>6.6341964285714203</v>
      </c>
      <c r="N77" s="35">
        <v>2.3170000000000002</v>
      </c>
      <c r="O77" s="35">
        <v>43.902000000000001</v>
      </c>
      <c r="P77" s="35">
        <v>74.5</v>
      </c>
      <c r="Q77" s="35">
        <v>3.7250000000000001</v>
      </c>
      <c r="R77" s="35"/>
      <c r="S77" s="35">
        <v>0.9</v>
      </c>
      <c r="T77" s="35"/>
      <c r="U77" s="35"/>
      <c r="V77" s="35">
        <v>4.625</v>
      </c>
      <c r="W77" s="35"/>
      <c r="X77" s="35"/>
      <c r="Y77" s="35"/>
      <c r="Z77" s="35"/>
      <c r="AA77" s="35"/>
      <c r="AB77" s="35"/>
      <c r="AC77" s="35">
        <f t="shared" ref="AC77:AC99" si="34">X77+Z77+AB77</f>
        <v>0</v>
      </c>
      <c r="AD77" s="35">
        <v>18</v>
      </c>
      <c r="AE77" s="35">
        <v>1.8</v>
      </c>
      <c r="AF77" s="35"/>
      <c r="AG77" s="35">
        <v>1.8</v>
      </c>
      <c r="AH77" s="35">
        <v>0</v>
      </c>
      <c r="AI77" s="35"/>
      <c r="AJ77" s="35"/>
      <c r="AK77" s="35"/>
      <c r="AL77" s="35"/>
      <c r="AM77" s="32">
        <f t="shared" si="32"/>
        <v>1.8</v>
      </c>
      <c r="AN77" s="35"/>
      <c r="AO77" s="35"/>
      <c r="AP77" s="35"/>
      <c r="AQ77" s="35"/>
      <c r="AR77" s="35"/>
      <c r="AS77" s="35"/>
      <c r="AT77" s="35">
        <v>0</v>
      </c>
      <c r="AU77" s="35"/>
      <c r="AV77" s="35"/>
      <c r="AW77" s="35">
        <v>0</v>
      </c>
      <c r="AX77" s="35" t="s">
        <v>1171</v>
      </c>
      <c r="AY77" s="35" t="s">
        <v>1171</v>
      </c>
      <c r="AZ77" s="35"/>
      <c r="BA77" s="35"/>
      <c r="BB77" s="35">
        <v>1</v>
      </c>
      <c r="BC77" s="32">
        <f t="shared" si="33"/>
        <v>1</v>
      </c>
      <c r="BD77" s="32">
        <f t="shared" si="30"/>
        <v>57.961196428571419</v>
      </c>
      <c r="BE77" s="33">
        <v>69</v>
      </c>
      <c r="BF77" s="35">
        <f t="shared" si="31"/>
        <v>66</v>
      </c>
    </row>
    <row r="78" spans="1:58" s="37" customFormat="1" x14ac:dyDescent="0.25">
      <c r="A78" s="35" t="s">
        <v>1174</v>
      </c>
      <c r="B78" s="35" t="s">
        <v>1177</v>
      </c>
      <c r="C78" s="41" t="s">
        <v>1178</v>
      </c>
      <c r="D78" s="35">
        <v>5.62053571428571</v>
      </c>
      <c r="E78" s="35" t="s">
        <v>435</v>
      </c>
      <c r="F78" s="35">
        <v>1</v>
      </c>
      <c r="G78" s="35"/>
      <c r="H78" s="35">
        <v>0</v>
      </c>
      <c r="I78" s="32">
        <f t="shared" si="16"/>
        <v>1</v>
      </c>
      <c r="J78" s="35"/>
      <c r="K78" s="35"/>
      <c r="L78" s="34">
        <f t="shared" si="19"/>
        <v>1</v>
      </c>
      <c r="M78" s="35">
        <v>6.62053571428571</v>
      </c>
      <c r="N78" s="35">
        <v>2.2170000000000001</v>
      </c>
      <c r="O78" s="35">
        <v>43.302</v>
      </c>
      <c r="P78" s="35">
        <v>87.5</v>
      </c>
      <c r="Q78" s="35">
        <v>4.375</v>
      </c>
      <c r="R78" s="35"/>
      <c r="S78" s="35">
        <v>0.9</v>
      </c>
      <c r="T78" s="35"/>
      <c r="U78" s="35"/>
      <c r="V78" s="35">
        <v>5.2750000000000004</v>
      </c>
      <c r="W78" s="35"/>
      <c r="X78" s="35"/>
      <c r="Y78" s="35"/>
      <c r="Z78" s="35"/>
      <c r="AA78" s="35"/>
      <c r="AB78" s="35"/>
      <c r="AC78" s="35">
        <f t="shared" si="34"/>
        <v>0</v>
      </c>
      <c r="AD78" s="35">
        <v>18</v>
      </c>
      <c r="AE78" s="35">
        <v>1.8</v>
      </c>
      <c r="AF78" s="35"/>
      <c r="AG78" s="35">
        <v>1.8</v>
      </c>
      <c r="AH78" s="35">
        <v>1.3</v>
      </c>
      <c r="AI78" s="35"/>
      <c r="AJ78" s="35"/>
      <c r="AK78" s="35"/>
      <c r="AL78" s="35"/>
      <c r="AM78" s="32">
        <f t="shared" si="32"/>
        <v>3.1</v>
      </c>
      <c r="AN78" s="35"/>
      <c r="AO78" s="35"/>
      <c r="AP78" s="35"/>
      <c r="AQ78" s="35"/>
      <c r="AR78" s="35"/>
      <c r="AS78" s="35"/>
      <c r="AT78" s="35">
        <v>0</v>
      </c>
      <c r="AU78" s="35"/>
      <c r="AV78" s="35"/>
      <c r="AW78" s="35">
        <v>0</v>
      </c>
      <c r="AX78" s="35" t="s">
        <v>1179</v>
      </c>
      <c r="AY78" s="35" t="s">
        <v>141</v>
      </c>
      <c r="AZ78" s="35"/>
      <c r="BA78" s="35"/>
      <c r="BB78" s="35">
        <v>1.1000000000000001</v>
      </c>
      <c r="BC78" s="32">
        <f t="shared" si="33"/>
        <v>1.1000000000000001</v>
      </c>
      <c r="BD78" s="32">
        <f t="shared" si="30"/>
        <v>59.397535714285709</v>
      </c>
      <c r="BE78" s="33">
        <v>73</v>
      </c>
      <c r="BF78" s="35">
        <f t="shared" si="31"/>
        <v>59</v>
      </c>
    </row>
    <row r="79" spans="1:58" s="37" customFormat="1" x14ac:dyDescent="0.25">
      <c r="A79" s="35" t="s">
        <v>1174</v>
      </c>
      <c r="B79" s="35" t="s">
        <v>1180</v>
      </c>
      <c r="C79" s="41" t="s">
        <v>1181</v>
      </c>
      <c r="D79" s="35">
        <v>5.38758928571428</v>
      </c>
      <c r="E79" s="35" t="s">
        <v>435</v>
      </c>
      <c r="F79" s="35">
        <v>1</v>
      </c>
      <c r="G79" s="35"/>
      <c r="H79" s="35">
        <v>0</v>
      </c>
      <c r="I79" s="32">
        <f t="shared" si="16"/>
        <v>1</v>
      </c>
      <c r="J79" s="35"/>
      <c r="K79" s="35"/>
      <c r="L79" s="34">
        <f t="shared" si="19"/>
        <v>1</v>
      </c>
      <c r="M79" s="35">
        <v>6.38758928571428</v>
      </c>
      <c r="N79" s="35">
        <v>2.9049999999999998</v>
      </c>
      <c r="O79" s="35">
        <v>47.43</v>
      </c>
      <c r="P79" s="35">
        <v>75</v>
      </c>
      <c r="Q79" s="35">
        <v>3.75</v>
      </c>
      <c r="R79" s="35"/>
      <c r="S79" s="35">
        <v>0.9</v>
      </c>
      <c r="T79" s="35"/>
      <c r="U79" s="35"/>
      <c r="V79" s="35">
        <v>4.6500000000000004</v>
      </c>
      <c r="W79" s="35"/>
      <c r="X79" s="35"/>
      <c r="Y79" s="35"/>
      <c r="Z79" s="35"/>
      <c r="AA79" s="35"/>
      <c r="AB79" s="35"/>
      <c r="AC79" s="35">
        <f t="shared" si="34"/>
        <v>0</v>
      </c>
      <c r="AD79" s="35">
        <v>18</v>
      </c>
      <c r="AE79" s="35">
        <v>1.8</v>
      </c>
      <c r="AF79" s="35"/>
      <c r="AG79" s="35">
        <v>1.8</v>
      </c>
      <c r="AH79" s="35">
        <v>0.2</v>
      </c>
      <c r="AI79" s="35"/>
      <c r="AJ79" s="35"/>
      <c r="AK79" s="35"/>
      <c r="AL79" s="35"/>
      <c r="AM79" s="32">
        <f t="shared" si="32"/>
        <v>2</v>
      </c>
      <c r="AN79" s="35"/>
      <c r="AO79" s="35"/>
      <c r="AP79" s="35"/>
      <c r="AQ79" s="35"/>
      <c r="AR79" s="35"/>
      <c r="AS79" s="35"/>
      <c r="AT79" s="35">
        <v>0</v>
      </c>
      <c r="AU79" s="35"/>
      <c r="AV79" s="35"/>
      <c r="AW79" s="35">
        <v>0</v>
      </c>
      <c r="AX79" s="35"/>
      <c r="AY79" s="35" t="s">
        <v>84</v>
      </c>
      <c r="AZ79" s="35"/>
      <c r="BA79" s="35"/>
      <c r="BB79" s="35">
        <v>0.5</v>
      </c>
      <c r="BC79" s="32">
        <f t="shared" si="33"/>
        <v>0.5</v>
      </c>
      <c r="BD79" s="32">
        <f t="shared" si="30"/>
        <v>60.967589285714276</v>
      </c>
      <c r="BE79" s="33">
        <v>38</v>
      </c>
      <c r="BF79" s="35">
        <f t="shared" si="31"/>
        <v>46</v>
      </c>
    </row>
    <row r="80" spans="1:58" s="37" customFormat="1" x14ac:dyDescent="0.25">
      <c r="A80" s="35" t="s">
        <v>1174</v>
      </c>
      <c r="B80" s="35" t="s">
        <v>1182</v>
      </c>
      <c r="C80" s="41" t="s">
        <v>1183</v>
      </c>
      <c r="D80" s="35">
        <v>5.3786607142857203</v>
      </c>
      <c r="E80" s="35" t="s">
        <v>435</v>
      </c>
      <c r="F80" s="35">
        <v>1</v>
      </c>
      <c r="G80" s="35"/>
      <c r="H80" s="35">
        <v>0</v>
      </c>
      <c r="I80" s="32">
        <f t="shared" si="16"/>
        <v>1</v>
      </c>
      <c r="J80" s="35"/>
      <c r="K80" s="35"/>
      <c r="L80" s="34">
        <f t="shared" si="19"/>
        <v>1</v>
      </c>
      <c r="M80" s="35">
        <v>6.3786607142857203</v>
      </c>
      <c r="N80" s="35">
        <v>2.1190000000000002</v>
      </c>
      <c r="O80" s="35">
        <v>42.713999999999999</v>
      </c>
      <c r="P80" s="35">
        <v>78.5</v>
      </c>
      <c r="Q80" s="35">
        <v>3.9249999999999998</v>
      </c>
      <c r="R80" s="35"/>
      <c r="S80" s="35">
        <v>0.9</v>
      </c>
      <c r="T80" s="35"/>
      <c r="U80" s="35"/>
      <c r="V80" s="35">
        <v>4.8250000000000002</v>
      </c>
      <c r="W80" s="35"/>
      <c r="X80" s="35"/>
      <c r="Y80" s="35"/>
      <c r="Z80" s="35"/>
      <c r="AA80" s="35"/>
      <c r="AB80" s="35"/>
      <c r="AC80" s="35">
        <f t="shared" si="34"/>
        <v>0</v>
      </c>
      <c r="AD80" s="35">
        <v>16</v>
      </c>
      <c r="AE80" s="35">
        <v>1.6</v>
      </c>
      <c r="AF80" s="35"/>
      <c r="AG80" s="35">
        <v>1.6</v>
      </c>
      <c r="AH80" s="35">
        <v>0</v>
      </c>
      <c r="AI80" s="35"/>
      <c r="AJ80" s="35"/>
      <c r="AK80" s="35"/>
      <c r="AL80" s="35"/>
      <c r="AM80" s="32">
        <f t="shared" si="32"/>
        <v>1.6</v>
      </c>
      <c r="AN80" s="35"/>
      <c r="AO80" s="35"/>
      <c r="AP80" s="35"/>
      <c r="AQ80" s="35"/>
      <c r="AR80" s="35"/>
      <c r="AS80" s="35"/>
      <c r="AT80" s="35">
        <v>0</v>
      </c>
      <c r="AU80" s="35"/>
      <c r="AV80" s="35"/>
      <c r="AW80" s="35">
        <v>0</v>
      </c>
      <c r="AX80" s="35" t="s">
        <v>1184</v>
      </c>
      <c r="AY80" s="35"/>
      <c r="AZ80" s="35"/>
      <c r="BA80" s="35"/>
      <c r="BB80" s="35">
        <v>0.5</v>
      </c>
      <c r="BC80" s="32">
        <f t="shared" si="33"/>
        <v>0.5</v>
      </c>
      <c r="BD80" s="32">
        <f t="shared" si="30"/>
        <v>56.017660714285725</v>
      </c>
      <c r="BE80" s="33">
        <v>77</v>
      </c>
      <c r="BF80" s="35">
        <f t="shared" si="31"/>
        <v>73</v>
      </c>
    </row>
    <row r="81" spans="1:58" s="37" customFormat="1" x14ac:dyDescent="0.25">
      <c r="A81" s="35" t="s">
        <v>1174</v>
      </c>
      <c r="B81" s="35" t="s">
        <v>1185</v>
      </c>
      <c r="C81" s="41" t="s">
        <v>1186</v>
      </c>
      <c r="D81" s="35">
        <v>5.8890624999999996</v>
      </c>
      <c r="E81" s="35" t="s">
        <v>435</v>
      </c>
      <c r="F81" s="35">
        <v>1</v>
      </c>
      <c r="G81" s="35"/>
      <c r="H81" s="35">
        <v>0</v>
      </c>
      <c r="I81" s="32">
        <f t="shared" si="16"/>
        <v>1</v>
      </c>
      <c r="J81" s="35"/>
      <c r="K81" s="35"/>
      <c r="L81" s="34">
        <f t="shared" si="19"/>
        <v>1</v>
      </c>
      <c r="M81" s="35">
        <v>6.8890624999999996</v>
      </c>
      <c r="N81" s="35">
        <v>2.8650000000000002</v>
      </c>
      <c r="O81" s="35">
        <v>47.19</v>
      </c>
      <c r="P81" s="35">
        <v>65</v>
      </c>
      <c r="Q81" s="35">
        <v>3.25</v>
      </c>
      <c r="R81" s="35"/>
      <c r="S81" s="35">
        <v>0.9</v>
      </c>
      <c r="T81" s="35"/>
      <c r="U81" s="35"/>
      <c r="V81" s="35">
        <v>4.1500000000000004</v>
      </c>
      <c r="W81" s="35"/>
      <c r="X81" s="35"/>
      <c r="Y81" s="35"/>
      <c r="Z81" s="35"/>
      <c r="AA81" s="35"/>
      <c r="AB81" s="35"/>
      <c r="AC81" s="35">
        <f t="shared" si="34"/>
        <v>0</v>
      </c>
      <c r="AD81" s="35">
        <v>16</v>
      </c>
      <c r="AE81" s="35">
        <v>1.6</v>
      </c>
      <c r="AF81" s="35"/>
      <c r="AG81" s="35">
        <v>1.6</v>
      </c>
      <c r="AH81" s="35">
        <v>1.04</v>
      </c>
      <c r="AI81" s="35"/>
      <c r="AJ81" s="35"/>
      <c r="AK81" s="35" t="s">
        <v>130</v>
      </c>
      <c r="AL81" s="35">
        <v>0.2</v>
      </c>
      <c r="AM81" s="32">
        <f t="shared" si="32"/>
        <v>2.8400000000000003</v>
      </c>
      <c r="AN81" s="35"/>
      <c r="AO81" s="35"/>
      <c r="AP81" s="35"/>
      <c r="AQ81" s="35"/>
      <c r="AR81" s="35"/>
      <c r="AS81" s="35"/>
      <c r="AT81" s="35">
        <v>0</v>
      </c>
      <c r="AU81" s="35" t="s">
        <v>131</v>
      </c>
      <c r="AV81" s="35"/>
      <c r="AW81" s="35">
        <v>0.15</v>
      </c>
      <c r="AX81" s="35" t="s">
        <v>1187</v>
      </c>
      <c r="AY81" s="35" t="s">
        <v>1188</v>
      </c>
      <c r="AZ81" s="35" t="s">
        <v>447</v>
      </c>
      <c r="BA81" s="35"/>
      <c r="BB81" s="35">
        <v>2.75</v>
      </c>
      <c r="BC81" s="32">
        <f t="shared" si="33"/>
        <v>2.9</v>
      </c>
      <c r="BD81" s="32">
        <f t="shared" si="30"/>
        <v>63.9690625</v>
      </c>
      <c r="BE81" s="33">
        <v>42</v>
      </c>
      <c r="BF81" s="35">
        <f t="shared" si="31"/>
        <v>26</v>
      </c>
    </row>
    <row r="82" spans="1:58" s="37" customFormat="1" x14ac:dyDescent="0.25">
      <c r="A82" s="35" t="s">
        <v>1174</v>
      </c>
      <c r="B82" s="35" t="s">
        <v>1189</v>
      </c>
      <c r="C82" s="41" t="s">
        <v>1190</v>
      </c>
      <c r="D82" s="32">
        <v>0</v>
      </c>
      <c r="E82" s="35" t="s">
        <v>435</v>
      </c>
      <c r="F82" s="35">
        <v>1</v>
      </c>
      <c r="G82" s="35"/>
      <c r="H82" s="35">
        <v>0</v>
      </c>
      <c r="I82" s="32">
        <f t="shared" si="16"/>
        <v>1</v>
      </c>
      <c r="J82" s="35"/>
      <c r="K82" s="35"/>
      <c r="L82" s="34">
        <f t="shared" si="19"/>
        <v>1</v>
      </c>
      <c r="M82" s="35">
        <v>1</v>
      </c>
      <c r="N82" s="35">
        <v>2.7810000000000001</v>
      </c>
      <c r="O82" s="35">
        <v>46.686</v>
      </c>
      <c r="P82" s="35">
        <v>62.5</v>
      </c>
      <c r="Q82" s="35">
        <v>3.125</v>
      </c>
      <c r="R82" s="35"/>
      <c r="S82" s="35">
        <v>0</v>
      </c>
      <c r="T82" s="35"/>
      <c r="U82" s="35"/>
      <c r="V82" s="35">
        <v>3.125</v>
      </c>
      <c r="W82" s="35"/>
      <c r="X82" s="35"/>
      <c r="Y82" s="35"/>
      <c r="Z82" s="35"/>
      <c r="AA82" s="35"/>
      <c r="AB82" s="35"/>
      <c r="AC82" s="35">
        <f t="shared" si="34"/>
        <v>0</v>
      </c>
      <c r="AD82" s="35">
        <v>16</v>
      </c>
      <c r="AE82" s="35">
        <v>1.6</v>
      </c>
      <c r="AF82" s="35"/>
      <c r="AG82" s="35">
        <v>1.6</v>
      </c>
      <c r="AH82" s="35">
        <v>0</v>
      </c>
      <c r="AI82" s="35"/>
      <c r="AJ82" s="35"/>
      <c r="AK82" s="35"/>
      <c r="AL82" s="35"/>
      <c r="AM82" s="32">
        <f t="shared" si="32"/>
        <v>1.6</v>
      </c>
      <c r="AN82" s="35"/>
      <c r="AO82" s="35"/>
      <c r="AP82" s="35"/>
      <c r="AQ82" s="35"/>
      <c r="AR82" s="35"/>
      <c r="AS82" s="35"/>
      <c r="AT82" s="35">
        <v>0</v>
      </c>
      <c r="AU82" s="35"/>
      <c r="AV82" s="35"/>
      <c r="AW82" s="35">
        <v>0</v>
      </c>
      <c r="AX82" s="35"/>
      <c r="AY82" s="35"/>
      <c r="AZ82" s="35"/>
      <c r="BA82" s="35"/>
      <c r="BB82" s="35">
        <v>0</v>
      </c>
      <c r="BC82" s="32">
        <f t="shared" si="33"/>
        <v>0</v>
      </c>
      <c r="BD82" s="32">
        <f t="shared" si="30"/>
        <v>52.411000000000001</v>
      </c>
      <c r="BE82" s="33">
        <v>49</v>
      </c>
      <c r="BF82" s="35">
        <f t="shared" si="31"/>
        <v>85</v>
      </c>
    </row>
    <row r="83" spans="1:58" s="37" customFormat="1" x14ac:dyDescent="0.25">
      <c r="A83" s="35" t="s">
        <v>1174</v>
      </c>
      <c r="B83" s="35" t="s">
        <v>1191</v>
      </c>
      <c r="C83" s="41" t="s">
        <v>1192</v>
      </c>
      <c r="D83" s="35">
        <v>5.8775892857142802</v>
      </c>
      <c r="E83" s="35" t="s">
        <v>435</v>
      </c>
      <c r="F83" s="35">
        <v>1</v>
      </c>
      <c r="G83" s="35"/>
      <c r="H83" s="35">
        <v>0</v>
      </c>
      <c r="I83" s="32">
        <f t="shared" si="16"/>
        <v>1</v>
      </c>
      <c r="J83" s="35"/>
      <c r="K83" s="35"/>
      <c r="L83" s="34">
        <f t="shared" si="19"/>
        <v>1</v>
      </c>
      <c r="M83" s="35">
        <v>6.8775892857142802</v>
      </c>
      <c r="N83" s="35">
        <v>3.7090000000000001</v>
      </c>
      <c r="O83" s="35">
        <v>52.253999999999998</v>
      </c>
      <c r="P83" s="35">
        <v>65</v>
      </c>
      <c r="Q83" s="35">
        <v>3.25</v>
      </c>
      <c r="R83" s="35"/>
      <c r="S83" s="35">
        <v>0.88500000000000001</v>
      </c>
      <c r="T83" s="35"/>
      <c r="U83" s="35"/>
      <c r="V83" s="35">
        <v>4.1349999999999998</v>
      </c>
      <c r="W83" s="35" t="s">
        <v>1193</v>
      </c>
      <c r="X83" s="35">
        <v>0.6</v>
      </c>
      <c r="Y83" s="35"/>
      <c r="Z83" s="35"/>
      <c r="AA83" s="35"/>
      <c r="AB83" s="35"/>
      <c r="AC83" s="35">
        <f t="shared" si="34"/>
        <v>0.6</v>
      </c>
      <c r="AD83" s="35">
        <v>16</v>
      </c>
      <c r="AE83" s="35">
        <v>1.6</v>
      </c>
      <c r="AF83" s="35"/>
      <c r="AG83" s="35">
        <v>1.6</v>
      </c>
      <c r="AH83" s="35">
        <v>2</v>
      </c>
      <c r="AI83" s="35"/>
      <c r="AJ83" s="35"/>
      <c r="AK83" s="35" t="s">
        <v>130</v>
      </c>
      <c r="AL83" s="35">
        <v>0.2</v>
      </c>
      <c r="AM83" s="32">
        <f t="shared" si="32"/>
        <v>3.8000000000000003</v>
      </c>
      <c r="AN83" s="35" t="s">
        <v>1116</v>
      </c>
      <c r="AO83" s="35">
        <v>0.6</v>
      </c>
      <c r="AP83" s="35"/>
      <c r="AQ83" s="35"/>
      <c r="AR83" s="35"/>
      <c r="AS83" s="35"/>
      <c r="AT83" s="35">
        <v>0.6</v>
      </c>
      <c r="AU83" s="35"/>
      <c r="AV83" s="35"/>
      <c r="AW83" s="35">
        <v>0</v>
      </c>
      <c r="AX83" s="35" t="s">
        <v>1194</v>
      </c>
      <c r="AY83" s="35" t="s">
        <v>1195</v>
      </c>
      <c r="AZ83" s="35"/>
      <c r="BA83" s="35"/>
      <c r="BB83" s="35">
        <v>1.75</v>
      </c>
      <c r="BC83" s="32">
        <f t="shared" si="33"/>
        <v>2.35</v>
      </c>
      <c r="BD83" s="32">
        <f t="shared" si="30"/>
        <v>70.016589285714275</v>
      </c>
      <c r="BE83" s="33">
        <v>5</v>
      </c>
      <c r="BF83" s="35">
        <f t="shared" si="31"/>
        <v>3</v>
      </c>
    </row>
    <row r="84" spans="1:58" s="37" customFormat="1" x14ac:dyDescent="0.25">
      <c r="A84" s="35" t="s">
        <v>1174</v>
      </c>
      <c r="B84" s="35" t="s">
        <v>1196</v>
      </c>
      <c r="C84" s="41" t="s">
        <v>1197</v>
      </c>
      <c r="D84" s="35">
        <v>5.2736607142857199</v>
      </c>
      <c r="E84" s="35" t="s">
        <v>435</v>
      </c>
      <c r="F84" s="35">
        <v>1</v>
      </c>
      <c r="G84" s="35"/>
      <c r="H84" s="35">
        <v>0</v>
      </c>
      <c r="I84" s="32">
        <f t="shared" si="16"/>
        <v>1</v>
      </c>
      <c r="J84" s="35"/>
      <c r="K84" s="35"/>
      <c r="L84" s="34">
        <f t="shared" si="19"/>
        <v>1</v>
      </c>
      <c r="M84" s="35">
        <v>6.2736607142857199</v>
      </c>
      <c r="N84" s="35">
        <v>1.1890000000000001</v>
      </c>
      <c r="O84" s="35">
        <v>37.134</v>
      </c>
      <c r="P84" s="35">
        <v>61.5</v>
      </c>
      <c r="Q84" s="35">
        <v>3.0750000000000002</v>
      </c>
      <c r="R84" s="35"/>
      <c r="S84" s="35">
        <v>0.6</v>
      </c>
      <c r="T84" s="35"/>
      <c r="U84" s="35"/>
      <c r="V84" s="35">
        <v>3.6749999999999998</v>
      </c>
      <c r="W84" s="35"/>
      <c r="X84" s="35"/>
      <c r="Y84" s="35"/>
      <c r="Z84" s="35"/>
      <c r="AA84" s="35"/>
      <c r="AB84" s="35"/>
      <c r="AC84" s="35">
        <f t="shared" si="34"/>
        <v>0</v>
      </c>
      <c r="AD84" s="35">
        <v>14</v>
      </c>
      <c r="AE84" s="35">
        <v>1.4</v>
      </c>
      <c r="AF84" s="35"/>
      <c r="AG84" s="35">
        <v>1.4</v>
      </c>
      <c r="AH84" s="35">
        <v>1.76</v>
      </c>
      <c r="AI84" s="35"/>
      <c r="AJ84" s="35"/>
      <c r="AK84" s="35"/>
      <c r="AL84" s="35"/>
      <c r="AM84" s="32">
        <f t="shared" si="32"/>
        <v>3.16</v>
      </c>
      <c r="AN84" s="35"/>
      <c r="AO84" s="35"/>
      <c r="AP84" s="35"/>
      <c r="AQ84" s="35"/>
      <c r="AR84" s="35"/>
      <c r="AS84" s="35"/>
      <c r="AT84" s="35">
        <v>0</v>
      </c>
      <c r="AU84" s="35"/>
      <c r="AV84" s="35"/>
      <c r="AW84" s="35">
        <v>0</v>
      </c>
      <c r="AX84" s="35"/>
      <c r="AY84" s="35"/>
      <c r="AZ84" s="35"/>
      <c r="BA84" s="35"/>
      <c r="BB84" s="35">
        <v>0</v>
      </c>
      <c r="BC84" s="32">
        <f t="shared" si="33"/>
        <v>0</v>
      </c>
      <c r="BD84" s="32">
        <f t="shared" si="30"/>
        <v>50.242660714285719</v>
      </c>
      <c r="BE84" s="33">
        <v>92</v>
      </c>
      <c r="BF84" s="35">
        <f t="shared" si="31"/>
        <v>92</v>
      </c>
    </row>
    <row r="85" spans="1:58" s="37" customFormat="1" x14ac:dyDescent="0.25">
      <c r="A85" s="35" t="s">
        <v>1174</v>
      </c>
      <c r="B85" s="35" t="s">
        <v>1198</v>
      </c>
      <c r="C85" s="41" t="s">
        <v>1199</v>
      </c>
      <c r="D85" s="35">
        <v>5.7759821428571403</v>
      </c>
      <c r="E85" s="35" t="s">
        <v>435</v>
      </c>
      <c r="F85" s="35">
        <v>1</v>
      </c>
      <c r="G85" s="35"/>
      <c r="H85" s="35">
        <v>0</v>
      </c>
      <c r="I85" s="32">
        <f t="shared" si="16"/>
        <v>1</v>
      </c>
      <c r="J85" s="35"/>
      <c r="K85" s="35"/>
      <c r="L85" s="34">
        <f t="shared" si="19"/>
        <v>1</v>
      </c>
      <c r="M85" s="35">
        <v>6.7759821428571403</v>
      </c>
      <c r="N85" s="35">
        <v>1.1519999999999999</v>
      </c>
      <c r="O85" s="35">
        <v>36.911999999999999</v>
      </c>
      <c r="P85" s="35">
        <v>79.5</v>
      </c>
      <c r="Q85" s="35">
        <v>3.9750000000000001</v>
      </c>
      <c r="R85" s="35"/>
      <c r="S85" s="35">
        <v>0.6</v>
      </c>
      <c r="T85" s="35"/>
      <c r="U85" s="35"/>
      <c r="V85" s="35">
        <v>4.5750000000000002</v>
      </c>
      <c r="W85" s="35"/>
      <c r="X85" s="35"/>
      <c r="Y85" s="35"/>
      <c r="Z85" s="35"/>
      <c r="AA85" s="35"/>
      <c r="AB85" s="35"/>
      <c r="AC85" s="35">
        <f t="shared" si="34"/>
        <v>0</v>
      </c>
      <c r="AD85" s="35">
        <v>14</v>
      </c>
      <c r="AE85" s="35">
        <v>1.4</v>
      </c>
      <c r="AF85" s="35"/>
      <c r="AG85" s="35">
        <v>1.4</v>
      </c>
      <c r="AH85" s="35">
        <v>0.64</v>
      </c>
      <c r="AI85" s="35"/>
      <c r="AJ85" s="35"/>
      <c r="AK85" s="35"/>
      <c r="AL85" s="35"/>
      <c r="AM85" s="32">
        <f t="shared" si="32"/>
        <v>2.04</v>
      </c>
      <c r="AN85" s="35"/>
      <c r="AO85" s="35"/>
      <c r="AP85" s="35"/>
      <c r="AQ85" s="35"/>
      <c r="AR85" s="35"/>
      <c r="AS85" s="35"/>
      <c r="AT85" s="35">
        <v>0</v>
      </c>
      <c r="AU85" s="35"/>
      <c r="AV85" s="35"/>
      <c r="AW85" s="35">
        <v>0</v>
      </c>
      <c r="AX85" s="35"/>
      <c r="AY85" s="35"/>
      <c r="AZ85" s="35"/>
      <c r="BA85" s="35"/>
      <c r="BB85" s="35">
        <v>0</v>
      </c>
      <c r="BC85" s="32">
        <f t="shared" si="33"/>
        <v>0</v>
      </c>
      <c r="BD85" s="32">
        <f t="shared" si="30"/>
        <v>50.30298214285714</v>
      </c>
      <c r="BE85" s="33">
        <v>93</v>
      </c>
      <c r="BF85" s="35">
        <f t="shared" si="31"/>
        <v>90</v>
      </c>
    </row>
    <row r="86" spans="1:58" s="37" customFormat="1" x14ac:dyDescent="0.25">
      <c r="A86" s="35" t="s">
        <v>1174</v>
      </c>
      <c r="B86" s="35" t="s">
        <v>1200</v>
      </c>
      <c r="C86" s="41" t="s">
        <v>1201</v>
      </c>
      <c r="D86" s="35">
        <v>5.734375</v>
      </c>
      <c r="E86" s="35" t="s">
        <v>435</v>
      </c>
      <c r="F86" s="35">
        <v>1</v>
      </c>
      <c r="G86" s="35"/>
      <c r="H86" s="35">
        <v>0</v>
      </c>
      <c r="I86" s="32">
        <f t="shared" si="16"/>
        <v>1</v>
      </c>
      <c r="J86" s="35"/>
      <c r="K86" s="35"/>
      <c r="L86" s="34">
        <f t="shared" si="19"/>
        <v>1</v>
      </c>
      <c r="M86" s="35">
        <v>6.734375</v>
      </c>
      <c r="N86" s="35">
        <v>3.9260000000000002</v>
      </c>
      <c r="O86" s="35">
        <v>53.555999999999997</v>
      </c>
      <c r="P86" s="35">
        <v>86</v>
      </c>
      <c r="Q86" s="35">
        <v>4.3</v>
      </c>
      <c r="R86" s="35"/>
      <c r="S86" s="35">
        <v>0.9</v>
      </c>
      <c r="T86" s="35"/>
      <c r="U86" s="35"/>
      <c r="V86" s="35">
        <v>5.2</v>
      </c>
      <c r="W86" s="35"/>
      <c r="X86" s="35"/>
      <c r="Y86" s="35"/>
      <c r="Z86" s="35"/>
      <c r="AA86" s="35"/>
      <c r="AB86" s="35"/>
      <c r="AC86" s="35">
        <f t="shared" si="34"/>
        <v>0</v>
      </c>
      <c r="AD86" s="35">
        <v>19</v>
      </c>
      <c r="AE86" s="35">
        <v>1.9</v>
      </c>
      <c r="AF86" s="35"/>
      <c r="AG86" s="35">
        <v>1.9</v>
      </c>
      <c r="AH86" s="35">
        <v>0</v>
      </c>
      <c r="AI86" s="35"/>
      <c r="AJ86" s="35"/>
      <c r="AK86" s="35" t="s">
        <v>77</v>
      </c>
      <c r="AL86" s="35">
        <v>0.5</v>
      </c>
      <c r="AM86" s="32">
        <f t="shared" si="32"/>
        <v>2.4</v>
      </c>
      <c r="AN86" s="35"/>
      <c r="AO86" s="35"/>
      <c r="AP86" s="35"/>
      <c r="AQ86" s="35"/>
      <c r="AR86" s="35"/>
      <c r="AS86" s="35"/>
      <c r="AT86" s="35">
        <v>0</v>
      </c>
      <c r="AU86" s="35"/>
      <c r="AV86" s="35"/>
      <c r="AW86" s="35">
        <v>0</v>
      </c>
      <c r="AX86" s="35" t="s">
        <v>1202</v>
      </c>
      <c r="AY86" s="35" t="s">
        <v>1203</v>
      </c>
      <c r="AZ86" s="35"/>
      <c r="BA86" s="35"/>
      <c r="BB86" s="35">
        <v>1.25</v>
      </c>
      <c r="BC86" s="32">
        <f t="shared" si="33"/>
        <v>1.25</v>
      </c>
      <c r="BD86" s="32">
        <f t="shared" si="30"/>
        <v>69.140375000000006</v>
      </c>
      <c r="BE86" s="33">
        <v>1</v>
      </c>
      <c r="BF86" s="35">
        <f t="shared" si="31"/>
        <v>4</v>
      </c>
    </row>
    <row r="87" spans="1:58" s="37" customFormat="1" x14ac:dyDescent="0.25">
      <c r="A87" s="35" t="s">
        <v>1174</v>
      </c>
      <c r="B87" s="35" t="s">
        <v>1204</v>
      </c>
      <c r="C87" s="41" t="s">
        <v>1205</v>
      </c>
      <c r="D87" s="35">
        <v>5.7688392857142796</v>
      </c>
      <c r="E87" s="35" t="s">
        <v>435</v>
      </c>
      <c r="F87" s="35">
        <v>1</v>
      </c>
      <c r="G87" s="35"/>
      <c r="H87" s="35">
        <v>0</v>
      </c>
      <c r="I87" s="32">
        <f t="shared" si="16"/>
        <v>1</v>
      </c>
      <c r="J87" s="35"/>
      <c r="K87" s="35"/>
      <c r="L87" s="34">
        <f t="shared" si="19"/>
        <v>1</v>
      </c>
      <c r="M87" s="35">
        <v>6.7688392857142796</v>
      </c>
      <c r="N87" s="35">
        <v>3.7650000000000001</v>
      </c>
      <c r="O87" s="35">
        <v>52.59</v>
      </c>
      <c r="P87" s="35">
        <v>88</v>
      </c>
      <c r="Q87" s="35">
        <v>4.4000000000000004</v>
      </c>
      <c r="R87" s="35"/>
      <c r="S87" s="35">
        <v>0.9</v>
      </c>
      <c r="T87" s="35"/>
      <c r="U87" s="35"/>
      <c r="V87" s="35">
        <v>5.3</v>
      </c>
      <c r="W87" s="35"/>
      <c r="X87" s="35"/>
      <c r="Y87" s="35"/>
      <c r="Z87" s="35"/>
      <c r="AA87" s="35"/>
      <c r="AB87" s="35"/>
      <c r="AC87" s="35">
        <f t="shared" si="34"/>
        <v>0</v>
      </c>
      <c r="AD87" s="35">
        <v>19</v>
      </c>
      <c r="AE87" s="35">
        <v>1.9</v>
      </c>
      <c r="AF87" s="35"/>
      <c r="AG87" s="35">
        <v>1.9</v>
      </c>
      <c r="AH87" s="35">
        <v>0.8</v>
      </c>
      <c r="AI87" s="35"/>
      <c r="AJ87" s="35"/>
      <c r="AK87" s="35" t="s">
        <v>77</v>
      </c>
      <c r="AL87" s="35">
        <v>0.5</v>
      </c>
      <c r="AM87" s="32">
        <f t="shared" si="32"/>
        <v>3.2</v>
      </c>
      <c r="AN87" s="35" t="s">
        <v>1116</v>
      </c>
      <c r="AO87" s="35">
        <v>0.6</v>
      </c>
      <c r="AP87" s="35"/>
      <c r="AQ87" s="35"/>
      <c r="AR87" s="35"/>
      <c r="AS87" s="35"/>
      <c r="AT87" s="35">
        <v>0.6</v>
      </c>
      <c r="AU87" s="35"/>
      <c r="AV87" s="35"/>
      <c r="AW87" s="35">
        <v>0</v>
      </c>
      <c r="AX87" s="35" t="s">
        <v>1206</v>
      </c>
      <c r="AY87" s="35" t="s">
        <v>1207</v>
      </c>
      <c r="AZ87" s="35" t="s">
        <v>124</v>
      </c>
      <c r="BA87" s="35"/>
      <c r="BB87" s="35">
        <v>1.95</v>
      </c>
      <c r="BC87" s="32">
        <f t="shared" si="33"/>
        <v>2.5499999999999998</v>
      </c>
      <c r="BD87" s="32">
        <f t="shared" si="30"/>
        <v>70.408839285714279</v>
      </c>
      <c r="BE87" s="33">
        <v>4</v>
      </c>
      <c r="BF87" s="35">
        <f t="shared" si="31"/>
        <v>2</v>
      </c>
    </row>
    <row r="88" spans="1:58" s="37" customFormat="1" x14ac:dyDescent="0.25">
      <c r="A88" s="35" t="s">
        <v>1174</v>
      </c>
      <c r="B88" s="35" t="s">
        <v>1208</v>
      </c>
      <c r="C88" s="41" t="s">
        <v>1209</v>
      </c>
      <c r="D88" s="35">
        <v>5.7572321428571396</v>
      </c>
      <c r="E88" s="35" t="s">
        <v>435</v>
      </c>
      <c r="F88" s="35">
        <v>1</v>
      </c>
      <c r="G88" s="35"/>
      <c r="H88" s="35">
        <v>0</v>
      </c>
      <c r="I88" s="32">
        <f t="shared" si="16"/>
        <v>1</v>
      </c>
      <c r="J88" s="35"/>
      <c r="K88" s="35"/>
      <c r="L88" s="34">
        <f t="shared" si="19"/>
        <v>1</v>
      </c>
      <c r="M88" s="35">
        <v>6.7572321428571396</v>
      </c>
      <c r="N88" s="35">
        <v>2.754</v>
      </c>
      <c r="O88" s="35">
        <v>46.524000000000001</v>
      </c>
      <c r="P88" s="35">
        <v>83</v>
      </c>
      <c r="Q88" s="35">
        <v>4.1500000000000004</v>
      </c>
      <c r="R88" s="35"/>
      <c r="S88" s="35">
        <v>0.66</v>
      </c>
      <c r="T88" s="35"/>
      <c r="U88" s="35"/>
      <c r="V88" s="35">
        <v>4.8099999999999996</v>
      </c>
      <c r="W88" s="35"/>
      <c r="X88" s="35"/>
      <c r="Y88" s="35"/>
      <c r="Z88" s="35"/>
      <c r="AA88" s="35"/>
      <c r="AB88" s="35"/>
      <c r="AC88" s="35">
        <f t="shared" si="34"/>
        <v>0</v>
      </c>
      <c r="AD88" s="35">
        <v>18</v>
      </c>
      <c r="AE88" s="35">
        <v>1.8</v>
      </c>
      <c r="AF88" s="35"/>
      <c r="AG88" s="35">
        <v>1.8</v>
      </c>
      <c r="AH88" s="35">
        <v>0</v>
      </c>
      <c r="AI88" s="35"/>
      <c r="AJ88" s="35"/>
      <c r="AK88" s="35"/>
      <c r="AL88" s="35"/>
      <c r="AM88" s="32">
        <f t="shared" si="32"/>
        <v>1.8</v>
      </c>
      <c r="AN88" s="35"/>
      <c r="AO88" s="35"/>
      <c r="AP88" s="35"/>
      <c r="AQ88" s="35"/>
      <c r="AR88" s="35"/>
      <c r="AS88" s="35"/>
      <c r="AT88" s="35">
        <v>0</v>
      </c>
      <c r="AU88" s="35"/>
      <c r="AV88" s="35"/>
      <c r="AW88" s="35">
        <v>0</v>
      </c>
      <c r="AX88" s="35"/>
      <c r="AY88" s="35"/>
      <c r="AZ88" s="35"/>
      <c r="BA88" s="35"/>
      <c r="BB88" s="35">
        <v>0</v>
      </c>
      <c r="BC88" s="32">
        <f t="shared" si="33"/>
        <v>0</v>
      </c>
      <c r="BD88" s="32">
        <f t="shared" si="30"/>
        <v>59.891232142857142</v>
      </c>
      <c r="BE88" s="33">
        <v>52</v>
      </c>
      <c r="BF88" s="35">
        <f t="shared" si="31"/>
        <v>55</v>
      </c>
    </row>
    <row r="89" spans="1:58" s="37" customFormat="1" x14ac:dyDescent="0.25">
      <c r="A89" s="35" t="s">
        <v>1174</v>
      </c>
      <c r="B89" s="35" t="s">
        <v>1210</v>
      </c>
      <c r="C89" s="41" t="s">
        <v>1211</v>
      </c>
      <c r="D89" s="35">
        <v>5.71901785714285</v>
      </c>
      <c r="E89" s="35" t="s">
        <v>435</v>
      </c>
      <c r="F89" s="35">
        <v>1</v>
      </c>
      <c r="G89" s="35"/>
      <c r="H89" s="35">
        <v>0</v>
      </c>
      <c r="I89" s="32">
        <f t="shared" si="16"/>
        <v>1</v>
      </c>
      <c r="J89" s="35"/>
      <c r="K89" s="35"/>
      <c r="L89" s="34">
        <f t="shared" si="19"/>
        <v>1</v>
      </c>
      <c r="M89" s="35">
        <v>6.71901785714285</v>
      </c>
      <c r="N89" s="35">
        <v>0.69</v>
      </c>
      <c r="O89" s="35">
        <v>34.14</v>
      </c>
      <c r="P89" s="35">
        <v>55</v>
      </c>
      <c r="Q89" s="35">
        <v>2.75</v>
      </c>
      <c r="R89" s="35"/>
      <c r="S89" s="35">
        <v>0.36</v>
      </c>
      <c r="T89" s="35"/>
      <c r="U89" s="35"/>
      <c r="V89" s="35">
        <v>3.11</v>
      </c>
      <c r="W89" s="35"/>
      <c r="X89" s="35"/>
      <c r="Y89" s="35"/>
      <c r="Z89" s="35"/>
      <c r="AA89" s="35"/>
      <c r="AB89" s="35"/>
      <c r="AC89" s="35">
        <f t="shared" si="34"/>
        <v>0</v>
      </c>
      <c r="AD89" s="35">
        <v>18</v>
      </c>
      <c r="AE89" s="35">
        <v>1.8</v>
      </c>
      <c r="AF89" s="35"/>
      <c r="AG89" s="35">
        <v>1.8</v>
      </c>
      <c r="AH89" s="35">
        <v>0</v>
      </c>
      <c r="AI89" s="35"/>
      <c r="AJ89" s="35"/>
      <c r="AK89" s="35"/>
      <c r="AL89" s="35"/>
      <c r="AM89" s="32">
        <f t="shared" si="32"/>
        <v>1.8</v>
      </c>
      <c r="AN89" s="35"/>
      <c r="AO89" s="35"/>
      <c r="AP89" s="35"/>
      <c r="AQ89" s="35"/>
      <c r="AR89" s="35"/>
      <c r="AS89" s="35"/>
      <c r="AT89" s="35">
        <v>0</v>
      </c>
      <c r="AU89" s="35"/>
      <c r="AV89" s="35"/>
      <c r="AW89" s="35">
        <v>0</v>
      </c>
      <c r="AX89" s="35"/>
      <c r="AY89" s="35"/>
      <c r="AZ89" s="35"/>
      <c r="BA89" s="35"/>
      <c r="BB89" s="35">
        <v>0</v>
      </c>
      <c r="BC89" s="32">
        <f t="shared" si="33"/>
        <v>0</v>
      </c>
      <c r="BD89" s="32">
        <f t="shared" si="30"/>
        <v>45.769017857142849</v>
      </c>
      <c r="BE89" s="33">
        <v>95</v>
      </c>
      <c r="BF89" s="35">
        <f t="shared" si="31"/>
        <v>94</v>
      </c>
    </row>
    <row r="90" spans="1:58" s="37" customFormat="1" x14ac:dyDescent="0.25">
      <c r="A90" s="35" t="s">
        <v>1174</v>
      </c>
      <c r="B90" s="35" t="s">
        <v>1212</v>
      </c>
      <c r="C90" s="41" t="s">
        <v>1213</v>
      </c>
      <c r="D90" s="35">
        <v>5.7634821428571499</v>
      </c>
      <c r="E90" s="35" t="s">
        <v>435</v>
      </c>
      <c r="F90" s="35">
        <v>1</v>
      </c>
      <c r="G90" s="35"/>
      <c r="H90" s="35">
        <v>0</v>
      </c>
      <c r="I90" s="32">
        <f t="shared" si="16"/>
        <v>1</v>
      </c>
      <c r="J90" s="35"/>
      <c r="K90" s="35"/>
      <c r="L90" s="34">
        <f t="shared" si="19"/>
        <v>1</v>
      </c>
      <c r="M90" s="35">
        <v>6.7634821428571499</v>
      </c>
      <c r="N90" s="35">
        <v>3.266</v>
      </c>
      <c r="O90" s="35">
        <v>49.595999999999997</v>
      </c>
      <c r="P90" s="35">
        <v>87</v>
      </c>
      <c r="Q90" s="35">
        <v>4.3499999999999996</v>
      </c>
      <c r="R90" s="35"/>
      <c r="S90" s="35">
        <v>0.79500000000000004</v>
      </c>
      <c r="T90" s="35"/>
      <c r="U90" s="35"/>
      <c r="V90" s="35">
        <v>5.1449999999999996</v>
      </c>
      <c r="W90" s="35"/>
      <c r="X90" s="35"/>
      <c r="Y90" s="35"/>
      <c r="Z90" s="35"/>
      <c r="AA90" s="35"/>
      <c r="AB90" s="35"/>
      <c r="AC90" s="35">
        <f t="shared" si="34"/>
        <v>0</v>
      </c>
      <c r="AD90" s="35">
        <v>18</v>
      </c>
      <c r="AE90" s="35">
        <v>1.8</v>
      </c>
      <c r="AF90" s="35"/>
      <c r="AG90" s="35">
        <v>1.8</v>
      </c>
      <c r="AH90" s="35">
        <v>0.16</v>
      </c>
      <c r="AI90" s="35"/>
      <c r="AJ90" s="35"/>
      <c r="AK90" s="35"/>
      <c r="AL90" s="35"/>
      <c r="AM90" s="32">
        <f t="shared" si="32"/>
        <v>1.96</v>
      </c>
      <c r="AN90" s="35"/>
      <c r="AO90" s="35"/>
      <c r="AP90" s="35"/>
      <c r="AQ90" s="35"/>
      <c r="AR90" s="35"/>
      <c r="AS90" s="35"/>
      <c r="AT90" s="35">
        <v>0</v>
      </c>
      <c r="AU90" s="35"/>
      <c r="AV90" s="35"/>
      <c r="AW90" s="35">
        <v>0</v>
      </c>
      <c r="AX90" s="35"/>
      <c r="AY90" s="35"/>
      <c r="AZ90" s="35" t="s">
        <v>172</v>
      </c>
      <c r="BA90" s="35"/>
      <c r="BB90" s="35">
        <v>0.2</v>
      </c>
      <c r="BC90" s="32">
        <f t="shared" si="33"/>
        <v>0.2</v>
      </c>
      <c r="BD90" s="32">
        <f t="shared" si="30"/>
        <v>63.664482142857146</v>
      </c>
      <c r="BE90" s="33">
        <v>22</v>
      </c>
      <c r="BF90" s="35">
        <f t="shared" si="31"/>
        <v>31</v>
      </c>
    </row>
    <row r="91" spans="1:58" s="37" customFormat="1" x14ac:dyDescent="0.25">
      <c r="A91" s="35" t="s">
        <v>1174</v>
      </c>
      <c r="B91" s="35" t="s">
        <v>1214</v>
      </c>
      <c r="C91" s="41" t="s">
        <v>1215</v>
      </c>
      <c r="D91" s="35">
        <v>5.7460714285714296</v>
      </c>
      <c r="E91" s="35" t="s">
        <v>435</v>
      </c>
      <c r="F91" s="35">
        <v>1</v>
      </c>
      <c r="G91" s="35"/>
      <c r="H91" s="35">
        <v>0</v>
      </c>
      <c r="I91" s="32">
        <f t="shared" si="16"/>
        <v>1</v>
      </c>
      <c r="J91" s="35"/>
      <c r="K91" s="35"/>
      <c r="L91" s="34">
        <f t="shared" si="19"/>
        <v>1</v>
      </c>
      <c r="M91" s="35">
        <v>6.7460714285714296</v>
      </c>
      <c r="N91" s="35">
        <v>2.9020000000000001</v>
      </c>
      <c r="O91" s="35">
        <v>47.411999999999999</v>
      </c>
      <c r="P91" s="35">
        <v>69.5</v>
      </c>
      <c r="Q91" s="35">
        <v>3.4750000000000001</v>
      </c>
      <c r="R91" s="35"/>
      <c r="S91" s="35">
        <v>0.9</v>
      </c>
      <c r="T91" s="35"/>
      <c r="U91" s="35"/>
      <c r="V91" s="35">
        <v>4.375</v>
      </c>
      <c r="W91" s="35"/>
      <c r="X91" s="35"/>
      <c r="Y91" s="35"/>
      <c r="Z91" s="35"/>
      <c r="AA91" s="35"/>
      <c r="AB91" s="35"/>
      <c r="AC91" s="35">
        <f t="shared" si="34"/>
        <v>0</v>
      </c>
      <c r="AD91" s="35">
        <v>18</v>
      </c>
      <c r="AE91" s="35">
        <v>1.8</v>
      </c>
      <c r="AF91" s="35"/>
      <c r="AG91" s="35">
        <v>1.8</v>
      </c>
      <c r="AH91" s="35">
        <v>0</v>
      </c>
      <c r="AI91" s="35"/>
      <c r="AJ91" s="35"/>
      <c r="AK91" s="35"/>
      <c r="AL91" s="35"/>
      <c r="AM91" s="32">
        <f t="shared" si="32"/>
        <v>1.8</v>
      </c>
      <c r="AN91" s="35"/>
      <c r="AO91" s="35"/>
      <c r="AP91" s="35"/>
      <c r="AQ91" s="35"/>
      <c r="AR91" s="35"/>
      <c r="AS91" s="35"/>
      <c r="AT91" s="35">
        <v>0</v>
      </c>
      <c r="AU91" s="35"/>
      <c r="AV91" s="35"/>
      <c r="AW91" s="35">
        <v>0</v>
      </c>
      <c r="AX91" s="35"/>
      <c r="AY91" s="35" t="s">
        <v>237</v>
      </c>
      <c r="AZ91" s="35"/>
      <c r="BA91" s="35"/>
      <c r="BB91" s="35">
        <v>0.5</v>
      </c>
      <c r="BC91" s="32">
        <f t="shared" si="33"/>
        <v>0.5</v>
      </c>
      <c r="BD91" s="32">
        <f t="shared" si="30"/>
        <v>60.833071428571429</v>
      </c>
      <c r="BE91" s="33">
        <v>39</v>
      </c>
      <c r="BF91" s="35">
        <f t="shared" si="31"/>
        <v>48</v>
      </c>
    </row>
    <row r="92" spans="1:58" s="37" customFormat="1" x14ac:dyDescent="0.25">
      <c r="A92" s="35" t="s">
        <v>1174</v>
      </c>
      <c r="B92" s="35" t="s">
        <v>1216</v>
      </c>
      <c r="C92" s="41" t="s">
        <v>1217</v>
      </c>
      <c r="D92" s="35">
        <v>5.649375</v>
      </c>
      <c r="E92" s="35" t="s">
        <v>435</v>
      </c>
      <c r="F92" s="35">
        <v>1</v>
      </c>
      <c r="G92" s="35"/>
      <c r="H92" s="35">
        <v>0</v>
      </c>
      <c r="I92" s="32">
        <f t="shared" si="16"/>
        <v>1</v>
      </c>
      <c r="J92" s="35"/>
      <c r="K92" s="35"/>
      <c r="L92" s="34">
        <f t="shared" si="19"/>
        <v>1</v>
      </c>
      <c r="M92" s="35">
        <v>6.649375</v>
      </c>
      <c r="N92" s="35">
        <v>2.2480000000000002</v>
      </c>
      <c r="O92" s="35">
        <v>43.488</v>
      </c>
      <c r="P92" s="35">
        <v>84.5</v>
      </c>
      <c r="Q92" s="35">
        <v>4.2249999999999996</v>
      </c>
      <c r="R92" s="35"/>
      <c r="S92" s="35">
        <v>0.9</v>
      </c>
      <c r="T92" s="35"/>
      <c r="U92" s="35"/>
      <c r="V92" s="35">
        <v>5.125</v>
      </c>
      <c r="W92" s="35"/>
      <c r="X92" s="35"/>
      <c r="Y92" s="35"/>
      <c r="Z92" s="35"/>
      <c r="AA92" s="35"/>
      <c r="AB92" s="35"/>
      <c r="AC92" s="35">
        <f t="shared" si="34"/>
        <v>0</v>
      </c>
      <c r="AD92" s="35">
        <v>18</v>
      </c>
      <c r="AE92" s="35">
        <v>1.8</v>
      </c>
      <c r="AF92" s="35"/>
      <c r="AG92" s="35">
        <v>1.8</v>
      </c>
      <c r="AH92" s="35">
        <v>2</v>
      </c>
      <c r="AI92" s="35"/>
      <c r="AJ92" s="35"/>
      <c r="AK92" s="35"/>
      <c r="AL92" s="35"/>
      <c r="AM92" s="32">
        <f t="shared" si="32"/>
        <v>3.8</v>
      </c>
      <c r="AN92" s="35"/>
      <c r="AO92" s="35"/>
      <c r="AP92" s="35"/>
      <c r="AQ92" s="35"/>
      <c r="AR92" s="35"/>
      <c r="AS92" s="35"/>
      <c r="AT92" s="35">
        <v>0</v>
      </c>
      <c r="AU92" s="35"/>
      <c r="AV92" s="35"/>
      <c r="AW92" s="35">
        <v>0</v>
      </c>
      <c r="AX92" s="35" t="s">
        <v>92</v>
      </c>
      <c r="AY92" s="35" t="s">
        <v>294</v>
      </c>
      <c r="AZ92" s="35"/>
      <c r="BA92" s="35"/>
      <c r="BB92" s="35">
        <v>1.25</v>
      </c>
      <c r="BC92" s="32">
        <f t="shared" si="33"/>
        <v>1.25</v>
      </c>
      <c r="BD92" s="32">
        <f t="shared" si="30"/>
        <v>60.312374999999996</v>
      </c>
      <c r="BE92" s="33">
        <v>72</v>
      </c>
      <c r="BF92" s="35">
        <f t="shared" si="31"/>
        <v>51</v>
      </c>
    </row>
    <row r="93" spans="1:58" s="37" customFormat="1" x14ac:dyDescent="0.25">
      <c r="A93" s="35" t="s">
        <v>1174</v>
      </c>
      <c r="B93" s="35" t="s">
        <v>1218</v>
      </c>
      <c r="C93" s="41" t="s">
        <v>1219</v>
      </c>
      <c r="D93" s="35">
        <v>5.8745535714285797</v>
      </c>
      <c r="E93" s="35" t="s">
        <v>435</v>
      </c>
      <c r="F93" s="35">
        <v>1</v>
      </c>
      <c r="G93" s="35"/>
      <c r="H93" s="35">
        <v>0</v>
      </c>
      <c r="I93" s="32">
        <f t="shared" si="16"/>
        <v>1</v>
      </c>
      <c r="J93" s="35"/>
      <c r="K93" s="35"/>
      <c r="L93" s="34">
        <f t="shared" si="19"/>
        <v>1</v>
      </c>
      <c r="M93" s="35">
        <v>6.8745535714285797</v>
      </c>
      <c r="N93" s="35">
        <v>2.7850000000000001</v>
      </c>
      <c r="O93" s="35">
        <v>46.71</v>
      </c>
      <c r="P93" s="35">
        <v>90.5</v>
      </c>
      <c r="Q93" s="35">
        <v>4.5250000000000004</v>
      </c>
      <c r="R93" s="35"/>
      <c r="S93" s="35">
        <v>0.9</v>
      </c>
      <c r="T93" s="35"/>
      <c r="U93" s="35"/>
      <c r="V93" s="35">
        <v>5.4249999999999998</v>
      </c>
      <c r="W93" s="35"/>
      <c r="X93" s="35"/>
      <c r="Y93" s="35"/>
      <c r="Z93" s="35"/>
      <c r="AA93" s="35"/>
      <c r="AB93" s="35"/>
      <c r="AC93" s="35">
        <f t="shared" si="34"/>
        <v>0</v>
      </c>
      <c r="AD93" s="35">
        <v>15</v>
      </c>
      <c r="AE93" s="35">
        <v>1.5</v>
      </c>
      <c r="AF93" s="35"/>
      <c r="AG93" s="35">
        <v>1.5</v>
      </c>
      <c r="AH93" s="35">
        <v>1.24</v>
      </c>
      <c r="AI93" s="35"/>
      <c r="AJ93" s="35"/>
      <c r="AK93" s="35"/>
      <c r="AL93" s="35"/>
      <c r="AM93" s="32">
        <f t="shared" si="32"/>
        <v>2.74</v>
      </c>
      <c r="AN93" s="35"/>
      <c r="AO93" s="35"/>
      <c r="AP93" s="35"/>
      <c r="AQ93" s="35"/>
      <c r="AR93" s="35"/>
      <c r="AS93" s="35"/>
      <c r="AT93" s="35">
        <v>0</v>
      </c>
      <c r="AU93" s="35" t="s">
        <v>131</v>
      </c>
      <c r="AV93" s="35"/>
      <c r="AW93" s="35">
        <v>0.15</v>
      </c>
      <c r="AX93" s="35" t="s">
        <v>1220</v>
      </c>
      <c r="AY93" s="35" t="s">
        <v>1021</v>
      </c>
      <c r="AZ93" s="35"/>
      <c r="BA93" s="35"/>
      <c r="BB93" s="35">
        <v>1</v>
      </c>
      <c r="BC93" s="32">
        <f t="shared" si="33"/>
        <v>1.1499999999999999</v>
      </c>
      <c r="BD93" s="32">
        <f t="shared" si="30"/>
        <v>62.899553571428577</v>
      </c>
      <c r="BE93" s="33">
        <v>48</v>
      </c>
      <c r="BF93" s="35">
        <f t="shared" si="31"/>
        <v>36</v>
      </c>
    </row>
    <row r="94" spans="1:58" s="37" customFormat="1" x14ac:dyDescent="0.25">
      <c r="A94" s="35" t="s">
        <v>1174</v>
      </c>
      <c r="B94" s="35" t="s">
        <v>1221</v>
      </c>
      <c r="C94" s="41" t="s">
        <v>1222</v>
      </c>
      <c r="D94" s="35">
        <v>5.7638392857142904</v>
      </c>
      <c r="E94" s="35" t="s">
        <v>435</v>
      </c>
      <c r="F94" s="35">
        <v>1</v>
      </c>
      <c r="G94" s="35"/>
      <c r="H94" s="35">
        <v>0</v>
      </c>
      <c r="I94" s="32">
        <f t="shared" si="16"/>
        <v>1</v>
      </c>
      <c r="J94" s="35"/>
      <c r="K94" s="35"/>
      <c r="L94" s="34">
        <f t="shared" si="19"/>
        <v>1</v>
      </c>
      <c r="M94" s="35">
        <v>6.7638392857142904</v>
      </c>
      <c r="N94" s="35">
        <v>2.9660000000000002</v>
      </c>
      <c r="O94" s="35">
        <v>47.795999999999999</v>
      </c>
      <c r="P94" s="35">
        <v>87</v>
      </c>
      <c r="Q94" s="35">
        <v>4.3499999999999996</v>
      </c>
      <c r="R94" s="35"/>
      <c r="S94" s="35">
        <v>0.9</v>
      </c>
      <c r="T94" s="35"/>
      <c r="U94" s="35"/>
      <c r="V94" s="35">
        <v>5.25</v>
      </c>
      <c r="W94" s="35"/>
      <c r="X94" s="35"/>
      <c r="Y94" s="35"/>
      <c r="Z94" s="35"/>
      <c r="AA94" s="35"/>
      <c r="AB94" s="35"/>
      <c r="AC94" s="35">
        <f t="shared" si="34"/>
        <v>0</v>
      </c>
      <c r="AD94" s="35">
        <v>15</v>
      </c>
      <c r="AE94" s="35">
        <v>1.5</v>
      </c>
      <c r="AF94" s="35"/>
      <c r="AG94" s="35">
        <v>1.5</v>
      </c>
      <c r="AH94" s="35">
        <v>0.64</v>
      </c>
      <c r="AI94" s="35"/>
      <c r="AJ94" s="35"/>
      <c r="AK94" s="35"/>
      <c r="AL94" s="35"/>
      <c r="AM94" s="32">
        <f t="shared" si="32"/>
        <v>2.14</v>
      </c>
      <c r="AN94" s="35"/>
      <c r="AO94" s="35"/>
      <c r="AP94" s="35"/>
      <c r="AQ94" s="35"/>
      <c r="AR94" s="35"/>
      <c r="AS94" s="35"/>
      <c r="AT94" s="35">
        <v>0</v>
      </c>
      <c r="AU94" s="35"/>
      <c r="AV94" s="35"/>
      <c r="AW94" s="35">
        <v>0</v>
      </c>
      <c r="AX94" s="35" t="s">
        <v>233</v>
      </c>
      <c r="AY94" s="35" t="s">
        <v>1223</v>
      </c>
      <c r="AZ94" s="35"/>
      <c r="BA94" s="35"/>
      <c r="BB94" s="35">
        <v>1</v>
      </c>
      <c r="BC94" s="32">
        <f t="shared" si="33"/>
        <v>1</v>
      </c>
      <c r="BD94" s="32">
        <f t="shared" si="30"/>
        <v>62.94983928571429</v>
      </c>
      <c r="BE94" s="33">
        <v>32</v>
      </c>
      <c r="BF94" s="35">
        <f t="shared" si="31"/>
        <v>35</v>
      </c>
    </row>
    <row r="95" spans="1:58" s="37" customFormat="1" x14ac:dyDescent="0.25">
      <c r="A95" s="35" t="s">
        <v>1174</v>
      </c>
      <c r="B95" s="35" t="s">
        <v>1224</v>
      </c>
      <c r="C95" s="41" t="s">
        <v>1225</v>
      </c>
      <c r="D95" s="35">
        <v>5.7741964285714298</v>
      </c>
      <c r="E95" s="35" t="s">
        <v>435</v>
      </c>
      <c r="F95" s="35">
        <v>1</v>
      </c>
      <c r="G95" s="35"/>
      <c r="H95" s="35">
        <v>0</v>
      </c>
      <c r="I95" s="32">
        <f t="shared" si="16"/>
        <v>1</v>
      </c>
      <c r="J95" s="35"/>
      <c r="K95" s="35"/>
      <c r="L95" s="34">
        <f t="shared" si="19"/>
        <v>1</v>
      </c>
      <c r="M95" s="35">
        <v>6.7741964285714298</v>
      </c>
      <c r="N95" s="35">
        <v>2.8130000000000002</v>
      </c>
      <c r="O95" s="35">
        <v>46.878</v>
      </c>
      <c r="P95" s="35">
        <v>82.5</v>
      </c>
      <c r="Q95" s="35">
        <v>4.125</v>
      </c>
      <c r="R95" s="35"/>
      <c r="S95" s="35">
        <v>0.9</v>
      </c>
      <c r="T95" s="35"/>
      <c r="U95" s="35"/>
      <c r="V95" s="35">
        <v>5.0250000000000004</v>
      </c>
      <c r="W95" s="35"/>
      <c r="X95" s="35"/>
      <c r="Y95" s="35"/>
      <c r="Z95" s="35"/>
      <c r="AA95" s="35"/>
      <c r="AB95" s="35"/>
      <c r="AC95" s="35">
        <f t="shared" si="34"/>
        <v>0</v>
      </c>
      <c r="AD95" s="35">
        <v>15</v>
      </c>
      <c r="AE95" s="35">
        <v>1.5</v>
      </c>
      <c r="AF95" s="35"/>
      <c r="AG95" s="35">
        <v>1.5</v>
      </c>
      <c r="AH95" s="35">
        <v>1.32</v>
      </c>
      <c r="AI95" s="35"/>
      <c r="AJ95" s="35"/>
      <c r="AK95" s="35"/>
      <c r="AL95" s="35"/>
      <c r="AM95" s="32">
        <f t="shared" si="32"/>
        <v>2.8200000000000003</v>
      </c>
      <c r="AN95" s="35"/>
      <c r="AO95" s="35"/>
      <c r="AP95" s="35"/>
      <c r="AQ95" s="35"/>
      <c r="AR95" s="35"/>
      <c r="AS95" s="35"/>
      <c r="AT95" s="35">
        <v>0</v>
      </c>
      <c r="AU95" s="35"/>
      <c r="AV95" s="35"/>
      <c r="AW95" s="35">
        <v>0</v>
      </c>
      <c r="AX95" s="35" t="s">
        <v>1226</v>
      </c>
      <c r="AY95" s="35" t="s">
        <v>1227</v>
      </c>
      <c r="AZ95" s="35" t="s">
        <v>172</v>
      </c>
      <c r="BA95" s="35"/>
      <c r="BB95" s="35">
        <v>2.25</v>
      </c>
      <c r="BC95" s="32">
        <f t="shared" si="33"/>
        <v>2.25</v>
      </c>
      <c r="BD95" s="32">
        <f t="shared" si="30"/>
        <v>63.747196428571428</v>
      </c>
      <c r="BE95" s="33">
        <v>46</v>
      </c>
      <c r="BF95" s="35">
        <f t="shared" si="31"/>
        <v>30</v>
      </c>
    </row>
    <row r="96" spans="1:58" s="37" customFormat="1" x14ac:dyDescent="0.25">
      <c r="A96" s="35" t="s">
        <v>1174</v>
      </c>
      <c r="B96" s="35" t="s">
        <v>1228</v>
      </c>
      <c r="C96" s="41" t="s">
        <v>1229</v>
      </c>
      <c r="D96" s="35">
        <v>5.7643750000000002</v>
      </c>
      <c r="E96" s="35" t="s">
        <v>435</v>
      </c>
      <c r="F96" s="35">
        <v>1</v>
      </c>
      <c r="G96" s="35"/>
      <c r="H96" s="35">
        <v>0</v>
      </c>
      <c r="I96" s="32">
        <f t="shared" si="16"/>
        <v>1</v>
      </c>
      <c r="J96" s="35"/>
      <c r="K96" s="35"/>
      <c r="L96" s="34">
        <f t="shared" si="19"/>
        <v>1</v>
      </c>
      <c r="M96" s="35">
        <v>6.7643750000000002</v>
      </c>
      <c r="N96" s="35">
        <v>2.395</v>
      </c>
      <c r="O96" s="35">
        <v>44.37</v>
      </c>
      <c r="P96" s="35">
        <v>76</v>
      </c>
      <c r="Q96" s="35">
        <v>3.8</v>
      </c>
      <c r="R96" s="35"/>
      <c r="S96" s="35">
        <v>0.56999999999999995</v>
      </c>
      <c r="T96" s="35"/>
      <c r="U96" s="35"/>
      <c r="V96" s="35">
        <v>4.37</v>
      </c>
      <c r="W96" s="35"/>
      <c r="X96" s="35"/>
      <c r="Y96" s="35"/>
      <c r="Z96" s="35"/>
      <c r="AA96" s="35"/>
      <c r="AB96" s="35"/>
      <c r="AC96" s="35">
        <f t="shared" si="34"/>
        <v>0</v>
      </c>
      <c r="AD96" s="35">
        <v>16</v>
      </c>
      <c r="AE96" s="35">
        <v>1.6</v>
      </c>
      <c r="AF96" s="35"/>
      <c r="AG96" s="35">
        <v>1.6</v>
      </c>
      <c r="AH96" s="35">
        <v>0</v>
      </c>
      <c r="AI96" s="35"/>
      <c r="AJ96" s="35"/>
      <c r="AK96" s="35"/>
      <c r="AL96" s="35"/>
      <c r="AM96" s="32">
        <f t="shared" si="32"/>
        <v>1.6</v>
      </c>
      <c r="AN96" s="35"/>
      <c r="AO96" s="35"/>
      <c r="AP96" s="35"/>
      <c r="AQ96" s="35"/>
      <c r="AR96" s="35"/>
      <c r="AS96" s="35"/>
      <c r="AT96" s="35">
        <v>0</v>
      </c>
      <c r="AU96" s="35"/>
      <c r="AV96" s="35"/>
      <c r="AW96" s="35">
        <v>0</v>
      </c>
      <c r="AX96" s="35" t="s">
        <v>1230</v>
      </c>
      <c r="AY96" s="35" t="s">
        <v>1231</v>
      </c>
      <c r="AZ96" s="35"/>
      <c r="BA96" s="35"/>
      <c r="BB96" s="35">
        <v>1.35</v>
      </c>
      <c r="BC96" s="32">
        <f t="shared" si="33"/>
        <v>1.35</v>
      </c>
      <c r="BD96" s="32">
        <f t="shared" si="30"/>
        <v>58.454374999999999</v>
      </c>
      <c r="BE96" s="33">
        <v>66</v>
      </c>
      <c r="BF96" s="35">
        <f t="shared" si="31"/>
        <v>64</v>
      </c>
    </row>
    <row r="97" spans="1:58" s="37" customFormat="1" x14ac:dyDescent="0.25">
      <c r="A97" s="35" t="s">
        <v>1174</v>
      </c>
      <c r="B97" s="35" t="s">
        <v>1232</v>
      </c>
      <c r="C97" s="41" t="s">
        <v>1233</v>
      </c>
      <c r="D97" s="35">
        <v>5.8886607142857104</v>
      </c>
      <c r="E97" s="35" t="s">
        <v>435</v>
      </c>
      <c r="F97" s="35">
        <v>1</v>
      </c>
      <c r="G97" s="35"/>
      <c r="H97" s="35">
        <v>0</v>
      </c>
      <c r="I97" s="32">
        <f t="shared" si="16"/>
        <v>1</v>
      </c>
      <c r="J97" s="35"/>
      <c r="K97" s="35"/>
      <c r="L97" s="34">
        <f t="shared" si="19"/>
        <v>1</v>
      </c>
      <c r="M97" s="35">
        <v>6.8886607142857104</v>
      </c>
      <c r="N97" s="35">
        <v>2.5880000000000001</v>
      </c>
      <c r="O97" s="35">
        <v>45.527999999999999</v>
      </c>
      <c r="P97" s="35">
        <v>63.5</v>
      </c>
      <c r="Q97" s="35">
        <v>3.1749999999999998</v>
      </c>
      <c r="R97" s="35"/>
      <c r="S97" s="35">
        <v>0.70499999999999996</v>
      </c>
      <c r="T97" s="35"/>
      <c r="U97" s="35"/>
      <c r="V97" s="35">
        <v>3.88</v>
      </c>
      <c r="W97" s="35"/>
      <c r="X97" s="35"/>
      <c r="Y97" s="35"/>
      <c r="Z97" s="35"/>
      <c r="AA97" s="35"/>
      <c r="AB97" s="35"/>
      <c r="AC97" s="35">
        <f t="shared" si="34"/>
        <v>0</v>
      </c>
      <c r="AD97" s="35">
        <v>20</v>
      </c>
      <c r="AE97" s="35">
        <v>2</v>
      </c>
      <c r="AF97" s="35"/>
      <c r="AG97" s="35">
        <v>2</v>
      </c>
      <c r="AH97" s="35">
        <v>0.34</v>
      </c>
      <c r="AI97" s="35"/>
      <c r="AJ97" s="35"/>
      <c r="AK97" s="35" t="s">
        <v>354</v>
      </c>
      <c r="AL97" s="35">
        <v>0.4</v>
      </c>
      <c r="AM97" s="32">
        <f t="shared" si="32"/>
        <v>2.7399999999999998</v>
      </c>
      <c r="AN97" s="35" t="s">
        <v>1053</v>
      </c>
      <c r="AO97" s="35">
        <v>0.4</v>
      </c>
      <c r="AP97" s="35"/>
      <c r="AQ97" s="35"/>
      <c r="AR97" s="35"/>
      <c r="AS97" s="35"/>
      <c r="AT97" s="35">
        <v>0.4</v>
      </c>
      <c r="AU97" s="35"/>
      <c r="AV97" s="35"/>
      <c r="AW97" s="35">
        <v>0</v>
      </c>
      <c r="AX97" s="35" t="s">
        <v>1234</v>
      </c>
      <c r="AY97" s="35" t="s">
        <v>1235</v>
      </c>
      <c r="AZ97" s="35"/>
      <c r="BA97" s="35"/>
      <c r="BB97" s="35">
        <v>1.1000000000000001</v>
      </c>
      <c r="BC97" s="32">
        <f t="shared" si="33"/>
        <v>1.5</v>
      </c>
      <c r="BD97" s="32">
        <f t="shared" si="30"/>
        <v>60.536660714285716</v>
      </c>
      <c r="BE97" s="33">
        <v>58</v>
      </c>
      <c r="BF97" s="35">
        <f t="shared" si="31"/>
        <v>50</v>
      </c>
    </row>
    <row r="98" spans="1:58" s="37" customFormat="1" x14ac:dyDescent="0.25">
      <c r="A98" s="35" t="s">
        <v>1174</v>
      </c>
      <c r="B98" s="35" t="s">
        <v>1236</v>
      </c>
      <c r="C98" s="41" t="s">
        <v>1237</v>
      </c>
      <c r="D98" s="35">
        <v>5.7884821428571396</v>
      </c>
      <c r="E98" s="35" t="s">
        <v>435</v>
      </c>
      <c r="F98" s="35">
        <v>1</v>
      </c>
      <c r="G98" s="35"/>
      <c r="H98" s="35">
        <v>0</v>
      </c>
      <c r="I98" s="32">
        <f t="shared" si="16"/>
        <v>1</v>
      </c>
      <c r="J98" s="35"/>
      <c r="K98" s="35"/>
      <c r="L98" s="34">
        <f t="shared" si="19"/>
        <v>1</v>
      </c>
      <c r="M98" s="35">
        <v>6.7884821428571396</v>
      </c>
      <c r="N98" s="35">
        <v>3.2130000000000001</v>
      </c>
      <c r="O98" s="35">
        <v>49.277999999999999</v>
      </c>
      <c r="P98" s="35">
        <v>89.5</v>
      </c>
      <c r="Q98" s="35">
        <v>4.4749999999999996</v>
      </c>
      <c r="R98" s="35"/>
      <c r="S98" s="35">
        <v>0.48</v>
      </c>
      <c r="T98" s="35" t="s">
        <v>1238</v>
      </c>
      <c r="U98" s="35">
        <v>0.1</v>
      </c>
      <c r="V98" s="35">
        <v>5.0549999999999997</v>
      </c>
      <c r="W98" s="35"/>
      <c r="X98" s="35"/>
      <c r="Y98" s="35"/>
      <c r="Z98" s="35"/>
      <c r="AA98" s="35"/>
      <c r="AB98" s="35"/>
      <c r="AC98" s="35">
        <f t="shared" si="34"/>
        <v>0</v>
      </c>
      <c r="AD98" s="35">
        <v>18</v>
      </c>
      <c r="AE98" s="35">
        <v>1.8</v>
      </c>
      <c r="AF98" s="35"/>
      <c r="AG98" s="35">
        <v>1.8</v>
      </c>
      <c r="AH98" s="35">
        <v>0</v>
      </c>
      <c r="AI98" s="35"/>
      <c r="AJ98" s="35"/>
      <c r="AK98" s="35" t="s">
        <v>130</v>
      </c>
      <c r="AL98" s="35">
        <v>0.2</v>
      </c>
      <c r="AM98" s="32">
        <f t="shared" si="32"/>
        <v>2</v>
      </c>
      <c r="AN98" s="35" t="s">
        <v>1053</v>
      </c>
      <c r="AO98" s="35">
        <v>0.4</v>
      </c>
      <c r="AP98" s="35"/>
      <c r="AQ98" s="35"/>
      <c r="AR98" s="35"/>
      <c r="AS98" s="35"/>
      <c r="AT98" s="35">
        <v>0.4</v>
      </c>
      <c r="AU98" s="35"/>
      <c r="AV98" s="35"/>
      <c r="AW98" s="35">
        <v>0</v>
      </c>
      <c r="AX98" s="35" t="s">
        <v>1239</v>
      </c>
      <c r="AY98" s="35" t="s">
        <v>1240</v>
      </c>
      <c r="AZ98" s="35"/>
      <c r="BA98" s="35"/>
      <c r="BB98" s="35">
        <v>1.45</v>
      </c>
      <c r="BC98" s="32">
        <f t="shared" si="33"/>
        <v>1.85</v>
      </c>
      <c r="BD98" s="32">
        <f t="shared" si="30"/>
        <v>64.971482142857141</v>
      </c>
      <c r="BE98" s="33">
        <v>24</v>
      </c>
      <c r="BF98" s="35">
        <f t="shared" si="31"/>
        <v>20</v>
      </c>
    </row>
    <row r="99" spans="1:58" s="37" customFormat="1" x14ac:dyDescent="0.25">
      <c r="A99" s="35" t="s">
        <v>1174</v>
      </c>
      <c r="B99" s="35" t="s">
        <v>1241</v>
      </c>
      <c r="C99" s="41" t="s">
        <v>1242</v>
      </c>
      <c r="D99" s="35">
        <v>5.7797321428571404</v>
      </c>
      <c r="E99" s="35" t="s">
        <v>435</v>
      </c>
      <c r="F99" s="35">
        <v>1</v>
      </c>
      <c r="G99" s="35"/>
      <c r="H99" s="35">
        <v>0</v>
      </c>
      <c r="I99" s="32">
        <f t="shared" si="16"/>
        <v>1</v>
      </c>
      <c r="J99" s="35"/>
      <c r="K99" s="35"/>
      <c r="L99" s="34">
        <f t="shared" si="19"/>
        <v>1</v>
      </c>
      <c r="M99" s="35">
        <v>6.7797321428571404</v>
      </c>
      <c r="N99" s="35">
        <v>3.597</v>
      </c>
      <c r="O99" s="35">
        <v>51.582000000000001</v>
      </c>
      <c r="P99" s="35">
        <v>77.5</v>
      </c>
      <c r="Q99" s="35">
        <v>3.875</v>
      </c>
      <c r="R99" s="35"/>
      <c r="S99" s="35">
        <v>0</v>
      </c>
      <c r="T99" s="35"/>
      <c r="U99" s="35"/>
      <c r="V99" s="35">
        <v>3.875</v>
      </c>
      <c r="W99" s="35"/>
      <c r="X99" s="35"/>
      <c r="Y99" s="35"/>
      <c r="Z99" s="35"/>
      <c r="AA99" s="35"/>
      <c r="AB99" s="35"/>
      <c r="AC99" s="35">
        <f t="shared" si="34"/>
        <v>0</v>
      </c>
      <c r="AD99" s="35">
        <v>18</v>
      </c>
      <c r="AE99" s="35">
        <v>1.8</v>
      </c>
      <c r="AF99" s="35"/>
      <c r="AG99" s="35">
        <v>1.8</v>
      </c>
      <c r="AH99" s="35">
        <v>1.6</v>
      </c>
      <c r="AI99" s="35"/>
      <c r="AJ99" s="35"/>
      <c r="AK99" s="35" t="s">
        <v>130</v>
      </c>
      <c r="AL99" s="35">
        <v>0.2</v>
      </c>
      <c r="AM99" s="32">
        <f t="shared" si="32"/>
        <v>3.6000000000000005</v>
      </c>
      <c r="AN99" s="35"/>
      <c r="AO99" s="35"/>
      <c r="AP99" s="35"/>
      <c r="AQ99" s="35"/>
      <c r="AR99" s="35"/>
      <c r="AS99" s="35"/>
      <c r="AT99" s="35">
        <v>0</v>
      </c>
      <c r="AU99" s="35"/>
      <c r="AV99" s="35"/>
      <c r="AW99" s="35">
        <v>0</v>
      </c>
      <c r="AX99" s="35"/>
      <c r="AY99" s="35" t="s">
        <v>276</v>
      </c>
      <c r="AZ99" s="35"/>
      <c r="BA99" s="35"/>
      <c r="BB99" s="35">
        <v>0.75</v>
      </c>
      <c r="BC99" s="32">
        <f t="shared" si="33"/>
        <v>0.75</v>
      </c>
      <c r="BD99" s="32">
        <f t="shared" si="30"/>
        <v>66.586732142857144</v>
      </c>
      <c r="BE99" s="33">
        <v>9</v>
      </c>
      <c r="BF99" s="35">
        <f t="shared" si="31"/>
        <v>12</v>
      </c>
    </row>
    <row r="374" spans="59:59" x14ac:dyDescent="0.25">
      <c r="BG374" s="31"/>
    </row>
  </sheetData>
  <sheetProtection formatCells="0" insertHyperlinks="0" autoFilter="0"/>
  <autoFilter ref="A4:BF99" xr:uid="{00000000-0009-0000-0000-000005000000}"/>
  <mergeCells count="72">
    <mergeCell ref="BE1:BE4"/>
    <mergeCell ref="BF1:BF4"/>
    <mergeCell ref="BA3:BA4"/>
    <mergeCell ref="AX3:AY3"/>
    <mergeCell ref="BB3:BB4"/>
    <mergeCell ref="BC1:BC4"/>
    <mergeCell ref="BD1:BD4"/>
    <mergeCell ref="AM1:AM4"/>
    <mergeCell ref="AN3:AN4"/>
    <mergeCell ref="AO3:AO4"/>
    <mergeCell ref="AN1:BB1"/>
    <mergeCell ref="AN2:AS2"/>
    <mergeCell ref="AU2:AW2"/>
    <mergeCell ref="AX2:BB2"/>
    <mergeCell ref="AP3:AP4"/>
    <mergeCell ref="AQ3:AQ4"/>
    <mergeCell ref="AR3:AR4"/>
    <mergeCell ref="AS3:AS4"/>
    <mergeCell ref="AT2:AT4"/>
    <mergeCell ref="AU3:AU4"/>
    <mergeCell ref="AV3:AV4"/>
    <mergeCell ref="AW3:AW4"/>
    <mergeCell ref="AZ3:AZ4"/>
    <mergeCell ref="AH3:AH4"/>
    <mergeCell ref="AI3:AI4"/>
    <mergeCell ref="AJ3:AJ4"/>
    <mergeCell ref="AK3:AK4"/>
    <mergeCell ref="AL3:AL4"/>
    <mergeCell ref="W2:W4"/>
    <mergeCell ref="X2:X4"/>
    <mergeCell ref="Y2:Y4"/>
    <mergeCell ref="AF3:AF4"/>
    <mergeCell ref="AG3:AG4"/>
    <mergeCell ref="R3:R4"/>
    <mergeCell ref="S3:S4"/>
    <mergeCell ref="T3:T4"/>
    <mergeCell ref="U3:U4"/>
    <mergeCell ref="V1:V4"/>
    <mergeCell ref="A1:A4"/>
    <mergeCell ref="B1:B4"/>
    <mergeCell ref="C1:C4"/>
    <mergeCell ref="D2:D4"/>
    <mergeCell ref="E3:E4"/>
    <mergeCell ref="K3:K4"/>
    <mergeCell ref="L3:L4"/>
    <mergeCell ref="M1:M4"/>
    <mergeCell ref="N2:N4"/>
    <mergeCell ref="O2:O4"/>
    <mergeCell ref="E2:L2"/>
    <mergeCell ref="D1:L1"/>
    <mergeCell ref="N1:O1"/>
    <mergeCell ref="F3:F4"/>
    <mergeCell ref="G3:G4"/>
    <mergeCell ref="H3:H4"/>
    <mergeCell ref="I3:I4"/>
    <mergeCell ref="J3:J4"/>
    <mergeCell ref="P2:Q2"/>
    <mergeCell ref="R2:U2"/>
    <mergeCell ref="AD2:AG2"/>
    <mergeCell ref="AH2:AJ2"/>
    <mergeCell ref="AK2:AL2"/>
    <mergeCell ref="Z2:Z4"/>
    <mergeCell ref="AA2:AA4"/>
    <mergeCell ref="AB2:AB4"/>
    <mergeCell ref="AC1:AC4"/>
    <mergeCell ref="AD3:AD4"/>
    <mergeCell ref="AE3:AE4"/>
    <mergeCell ref="P1:U1"/>
    <mergeCell ref="W1:AB1"/>
    <mergeCell ref="AD1:AL1"/>
    <mergeCell ref="P3:P4"/>
    <mergeCell ref="Q3:Q4"/>
  </mergeCells>
  <phoneticPr fontId="7" type="noConversion"/>
  <pageMargins left="0.75" right="0.75" top="1" bottom="1" header="0.5" footer="0.5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  <pixelatorList sheetStid="5"/>
  <pixelatorList sheetStid="6"/>
  <pixelatorList sheetStid="7"/>
  <pixelatorList sheetStid="8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>
      <cellprotection/>
    </woSheetProps>
    <woSheetProps sheetStid="2" interlineOnOff="0" interlineColor="0" isDbSheet="0" isDashBoardSheet="0">
      <cellprotection/>
    </woSheetProps>
    <woSheetProps sheetStid="3" interlineOnOff="0" interlineColor="0" isDbSheet="0" isDashBoardSheet="0">
      <cellprotection/>
    </woSheetProps>
    <woSheetProps sheetStid="4" interlineOnOff="0" interlineColor="0" isDbSheet="0" isDashBoardSheet="0">
      <cellprotection/>
    </woSheetProps>
    <woSheetProps sheetStid="5" interlineOnOff="0" interlineColor="0" isDbSheet="0" isDashBoardSheet="0">
      <cellprotection/>
    </woSheetProps>
    <woSheetProps sheetStid="6" interlineOnOff="0" interlineColor="0" isDbSheet="0" isDashBoardSheet="0">
      <cellprotection/>
    </woSheetProps>
    <woSheetProps sheetStid="7" interlineOnOff="0" interlineColor="0" isDbSheet="0" isDashBoardSheet="0">
      <cellprotection/>
    </woSheetProps>
  </woSheetsProps>
  <woBookProps>
    <bookSettings isFilterShared="0" coreConquerUserId="" isAutoUpdatePaused="0" filterType="user" isMergeTasksAutoUpdate="0" isInserPicAsAttachment="0"/>
  </woBookProps>
</woProps>
</file>

<file path=customXml/item3.xml><?xml version="1.0" encoding="utf-8"?>
<autofilters xmlns="https://web.wps.cn/et/2018/main">
  <sheetItem sheetStid="1">
    <filterData filterID="553505670"/>
    <filterData filterID="518622697"/>
    <filterData filterID="260246329"/>
    <filterData filterID="1221034544"/>
    <filterData filterID="726073049"/>
    <filterData filterID="325443774"/>
    <filterData filterID="857992658"/>
    <filterData filterID="202407645"/>
    <autofilterInfo filterID="553505670">
      <autoFilter xmlns="http://schemas.openxmlformats.org/spreadsheetml/2006/main" ref="A4:BF70">
        <filterColumn colId="1">
          <customFilters>
            <customFilter operator="equal" val="周涛"/>
          </customFilters>
        </filterColumn>
      </autoFilter>
    </autofilterInfo>
    <autofilterInfo filterID="202407645">
      <autoFilter xmlns="http://schemas.openxmlformats.org/spreadsheetml/2006/main" ref="A4:BF70">
        <filterColumn colId="1">
          <customFilters>
            <customFilter operator="equal" val="周涛"/>
          </customFilters>
        </filterColumn>
      </autoFilter>
    </autofilterInfo>
    <autofilterInfo filterID="857992658">
      <autoFilter xmlns="http://schemas.openxmlformats.org/spreadsheetml/2006/main" ref="A4:BF70">
        <filterColumn colId="1">
          <customFilters>
            <customFilter operator="equal" val="周涛"/>
          </customFilters>
        </filterColumn>
      </autoFilter>
    </autofilterInfo>
    <autofilterInfo filterID="518622697">
      <autoFilter xmlns="http://schemas.openxmlformats.org/spreadsheetml/2006/main" ref="A4:BF70">
        <filterColumn colId="1">
          <customFilters>
            <customFilter operator="equal" val="周涛"/>
          </customFilters>
        </filterColumn>
      </autoFilter>
    </autofilterInfo>
    <autofilterInfo filterID="260246329">
      <autoFilter xmlns="http://schemas.openxmlformats.org/spreadsheetml/2006/main" ref="A4:BF70">
        <filterColumn colId="1">
          <customFilters>
            <customFilter operator="equal" val="周涛"/>
          </customFilters>
        </filterColumn>
      </autoFilter>
    </autofilterInfo>
    <autofilterInfo filterID="1221034544">
      <autoFilter xmlns="http://schemas.openxmlformats.org/spreadsheetml/2006/main" ref="A4:BF70">
        <filterColumn colId="1">
          <customFilters>
            <customFilter operator="equal" val="周涛"/>
          </customFilters>
        </filterColumn>
      </autoFilter>
    </autofilterInfo>
    <autofilterInfo filterID="726073049">
      <autoFilter xmlns="http://schemas.openxmlformats.org/spreadsheetml/2006/main" ref="A4:BF70">
        <filterColumn colId="1">
          <customFilters>
            <customFilter operator="equal" val="周涛"/>
          </customFilters>
        </filterColumn>
      </autoFilter>
    </autofilterInfo>
    <autofilterInfo filterID="325443774">
      <autoFilter xmlns="http://schemas.openxmlformats.org/spreadsheetml/2006/main" ref="A4:BF70">
        <filterColumn colId="1">
          <customFilters>
            <customFilter operator="equal" val="周涛"/>
          </customFilters>
        </filterColumn>
      </autoFilter>
    </autofilterInfo>
  </sheetItem>
  <sheetItem sheetStid="2">
    <filterData filterID="1221034544"/>
    <filterData filterID="325443774"/>
    <filterData filterID="726073049"/>
    <autofilterInfo filterID="1221034544">
      <autoFilter xmlns="http://schemas.openxmlformats.org/spreadsheetml/2006/main" ref="A4:BF54"/>
    </autofilterInfo>
    <autofilterInfo filterID="325443774">
      <autoFilter xmlns="http://schemas.openxmlformats.org/spreadsheetml/2006/main" ref="A4:BF54"/>
    </autofilterInfo>
    <autofilterInfo filterID="726073049">
      <autoFilter xmlns="http://schemas.openxmlformats.org/spreadsheetml/2006/main" ref="A4:BF54"/>
    </autofilterInfo>
  </sheetItem>
  <sheetItem sheetStid="3">
    <filterData filterID="553505670"/>
    <filterData filterID="726073049"/>
    <filterData filterID="325443774"/>
    <filterData filterID="260246329"/>
    <filterData filterID="1221034544">
      <hiddenRange rowFrom="4" rowTo="9"/>
      <hiddenRange rowFrom="11" rowTo="104"/>
    </filterData>
    <autofilterInfo filterID="553505670">
      <autoFilter xmlns="http://schemas.openxmlformats.org/spreadsheetml/2006/main" ref="A4:BF105"/>
    </autofilterInfo>
    <autofilterInfo filterID="260246329">
      <autoFilter xmlns="http://schemas.openxmlformats.org/spreadsheetml/2006/main" ref="A4:BF105"/>
    </autofilterInfo>
    <autofilterInfo filterID="1221034544">
      <autoFilter xmlns="http://schemas.openxmlformats.org/spreadsheetml/2006/main" ref="A4:BF105">
        <filterColumn colId="1">
          <customFilters>
            <customFilter operator="equal" val="李鑫"/>
          </customFilters>
        </filterColumn>
      </autoFilter>
    </autofilterInfo>
    <autofilterInfo filterID="325443774">
      <autoFilter xmlns="http://schemas.openxmlformats.org/spreadsheetml/2006/main" ref="A4:BF105"/>
    </autofilterInfo>
    <autofilterInfo filterID="726073049">
      <autoFilter xmlns="http://schemas.openxmlformats.org/spreadsheetml/2006/main" ref="A4:BF105"/>
    </autofilterInfo>
  </sheetItem>
  <sheetItem sheetStid="4">
    <filterData filterID="1221034544"/>
    <filterData filterID="325443774"/>
    <filterData filterID="726073049"/>
    <autofilterInfo filterID="1221034544">
      <autoFilter xmlns="http://schemas.openxmlformats.org/spreadsheetml/2006/main" ref="A4:BF39"/>
    </autofilterInfo>
    <autofilterInfo filterID="325443774">
      <autoFilter xmlns="http://schemas.openxmlformats.org/spreadsheetml/2006/main" ref="A4:BF39"/>
    </autofilterInfo>
    <autofilterInfo filterID="726073049">
      <autoFilter xmlns="http://schemas.openxmlformats.org/spreadsheetml/2006/main" ref="A4:BF39"/>
    </autofilterInfo>
  </sheetItem>
  <sheetItem sheetStid="5">
    <filterData filterID="1221034544"/>
    <filterData filterID="464585662"/>
  </sheetItem>
  <sheetItem sheetStid="6">
    <filterData filterID="553505670"/>
    <filterData filterID="726073049">
      <hiddenRange rowFrom="4" rowTo="51"/>
      <hiddenRange rowFrom="53" rowTo="98"/>
    </filterData>
    <filterData filterID="325443774"/>
    <filterData filterID="260246329"/>
    <filterData filterID="1221034544">
      <hiddenRange rowFrom="4" rowTo="30"/>
      <hiddenRange rowFrom="32" rowTo="98"/>
    </filterData>
    <autofilterInfo filterID="553505670">
      <autoFilter xmlns="http://schemas.openxmlformats.org/spreadsheetml/2006/main" ref="A4:BF99"/>
    </autofilterInfo>
    <autofilterInfo filterID="260246329">
      <autoFilter xmlns="http://schemas.openxmlformats.org/spreadsheetml/2006/main" ref="A4:BF99"/>
    </autofilterInfo>
    <autofilterInfo filterID="1221034544">
      <autoFilter xmlns="http://schemas.openxmlformats.org/spreadsheetml/2006/main" ref="A4:BF99">
        <filterColumn colId="1">
          <customFilters>
            <customFilter operator="equal" val="樊翔宇"/>
          </customFilters>
        </filterColumn>
      </autoFilter>
    </autofilterInfo>
    <autofilterInfo filterID="726073049">
      <autoFilter xmlns="http://schemas.openxmlformats.org/spreadsheetml/2006/main" ref="A4:BF99">
        <filterColumn colId="1">
          <customFilters>
            <customFilter operator="equal" val="游成梁"/>
          </customFilters>
        </filterColumn>
      </autoFilter>
    </autofilterInfo>
    <autofilterInfo filterID="325443774">
      <autoFilter xmlns="http://schemas.openxmlformats.org/spreadsheetml/2006/main" ref="A4:BF99"/>
    </autofilterInfo>
  </sheetItem>
  <sheetItem sheetStid="7">
    <filterData filterID="325443774"/>
    <autofilterInfo filterID="325443774">
      <autoFilter xmlns="http://schemas.openxmlformats.org/spreadsheetml/2006/main" ref="A1:I16"/>
    </autofilterInfo>
  </sheetItem>
</autofilter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D5662047-3127-477A-AC3A-1D340467FB4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电气</vt:lpstr>
      <vt:lpstr>电信</vt:lpstr>
      <vt:lpstr>通信</vt:lpstr>
      <vt:lpstr>机器人</vt:lpstr>
      <vt:lpstr>智科</vt:lpstr>
      <vt:lpstr>自动化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Huang Anjou</cp:lastModifiedBy>
  <dcterms:created xsi:type="dcterms:W3CDTF">2006-09-23T11:21:00Z</dcterms:created>
  <dcterms:modified xsi:type="dcterms:W3CDTF">2022-09-26T12:13:25Z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72A2106443814DFDB6505DC011A6902F</vt:lpwstr>
  </property>
</Properties>
</file>